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160.200.70.9\qa\Q_A\Quality_Assurance\Enviro &amp; social responsibility\Conflict Mineral\6.60 CMRT Update 041726\"/>
    </mc:Choice>
  </mc:AlternateContent>
  <xr:revisionPtr revIDLastSave="0" documentId="13_ncr:1_{60EDA353-3392-482B-B677-BD0BAFEE1ABF}"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T44" i="5" l="1"/>
  <c r="T51" i="5"/>
  <c r="T52" i="5"/>
  <c r="T53" i="5"/>
  <c r="T54" i="5"/>
  <c r="T77" i="5"/>
  <c r="T80" i="5"/>
  <c r="T88" i="5"/>
  <c r="T89" i="5"/>
  <c r="T90" i="5"/>
  <c r="T136" i="5"/>
  <c r="T137" i="5"/>
  <c r="T153" i="5"/>
  <c r="T154" i="5"/>
  <c r="T157" i="5"/>
  <c r="T161" i="5"/>
  <c r="T162" i="5"/>
  <c r="T163" i="5"/>
  <c r="T165" i="5"/>
  <c r="T166" i="5"/>
  <c r="T171" i="5"/>
  <c r="T179" i="5"/>
  <c r="T187" i="5"/>
  <c r="T188" i="5"/>
  <c r="T190" i="5"/>
  <c r="T217" i="5"/>
  <c r="T306" i="5"/>
  <c r="T320" i="5"/>
  <c r="T321" i="5"/>
  <c r="T322" i="5"/>
  <c r="T323" i="5"/>
  <c r="T324" i="5"/>
  <c r="T325"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AB212" i="5"/>
  <c r="AB216" i="5"/>
  <c r="AB220" i="5"/>
  <c r="AB224" i="5"/>
  <c r="AB228" i="5"/>
  <c r="AB232" i="5"/>
  <c r="AB240" i="5"/>
  <c r="AB244" i="5"/>
  <c r="AB248" i="5"/>
  <c r="AB252" i="5"/>
  <c r="AB260" i="5"/>
  <c r="AB268" i="5"/>
  <c r="AB276" i="5"/>
  <c r="AB280" i="5"/>
  <c r="AB284" i="5"/>
  <c r="AB292" i="5"/>
  <c r="AB296" i="5"/>
  <c r="AB300" i="5"/>
  <c r="AB303" i="5"/>
  <c r="AB312"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G69" i="6" s="1" a="1"/>
  <c r="G69" i="6" s="1"/>
  <c r="H69" i="6" s="1"/>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X11" i="5"/>
  <c r="V12" i="5"/>
  <c r="X12" i="5"/>
  <c r="V13" i="5"/>
  <c r="X13" i="5"/>
  <c r="V14" i="5"/>
  <c r="X14" i="5"/>
  <c r="V15" i="5"/>
  <c r="X15" i="5"/>
  <c r="V16" i="5"/>
  <c r="X16" i="5"/>
  <c r="V17" i="5"/>
  <c r="X17" i="5"/>
  <c r="V18" i="5"/>
  <c r="R18" i="5" s="1"/>
  <c r="X18" i="5"/>
  <c r="V19" i="5"/>
  <c r="V20" i="5"/>
  <c r="X20" i="5"/>
  <c r="V21" i="5"/>
  <c r="X21" i="5"/>
  <c r="V22" i="5"/>
  <c r="X22" i="5"/>
  <c r="V23" i="5"/>
  <c r="X23" i="5"/>
  <c r="V24" i="5"/>
  <c r="X24" i="5"/>
  <c r="V25" i="5"/>
  <c r="X25" i="5"/>
  <c r="V26" i="5"/>
  <c r="X26" i="5"/>
  <c r="V27" i="5"/>
  <c r="V28" i="5"/>
  <c r="X28" i="5"/>
  <c r="V29" i="5"/>
  <c r="X29" i="5"/>
  <c r="V30" i="5"/>
  <c r="V31" i="5"/>
  <c r="X31" i="5"/>
  <c r="V32" i="5"/>
  <c r="X32" i="5"/>
  <c r="V33" i="5"/>
  <c r="X33" i="5"/>
  <c r="V34" i="5"/>
  <c r="X34" i="5"/>
  <c r="V35" i="5"/>
  <c r="X35" i="5"/>
  <c r="V36" i="5"/>
  <c r="V37" i="5"/>
  <c r="X37" i="5"/>
  <c r="V38" i="5"/>
  <c r="R38" i="5" s="1"/>
  <c r="X38" i="5"/>
  <c r="V39" i="5"/>
  <c r="X39" i="5"/>
  <c r="V40" i="5"/>
  <c r="V41" i="5"/>
  <c r="X41" i="5"/>
  <c r="V42" i="5"/>
  <c r="X42" i="5"/>
  <c r="V43" i="5"/>
  <c r="V44" i="5"/>
  <c r="X44" i="5"/>
  <c r="V45" i="5"/>
  <c r="R45" i="5" s="1"/>
  <c r="X45" i="5"/>
  <c r="V46" i="5"/>
  <c r="X46" i="5"/>
  <c r="V47" i="5"/>
  <c r="X47" i="5"/>
  <c r="V48" i="5"/>
  <c r="X48" i="5"/>
  <c r="V49" i="5"/>
  <c r="V50" i="5"/>
  <c r="X50" i="5"/>
  <c r="V51" i="5"/>
  <c r="X51" i="5"/>
  <c r="V52" i="5"/>
  <c r="V53" i="5"/>
  <c r="X53" i="5"/>
  <c r="V54" i="5"/>
  <c r="X54" i="5"/>
  <c r="V55" i="5"/>
  <c r="X55" i="5"/>
  <c r="V56" i="5"/>
  <c r="X56" i="5"/>
  <c r="V57" i="5"/>
  <c r="X57" i="5"/>
  <c r="V58" i="5"/>
  <c r="X58" i="5"/>
  <c r="V59" i="5"/>
  <c r="X59" i="5"/>
  <c r="V60" i="5"/>
  <c r="V61" i="5"/>
  <c r="V62" i="5"/>
  <c r="V63" i="5"/>
  <c r="X63" i="5"/>
  <c r="V64" i="5"/>
  <c r="V65" i="5"/>
  <c r="X65" i="5"/>
  <c r="V66" i="5"/>
  <c r="R66" i="5" s="1"/>
  <c r="X66" i="5"/>
  <c r="V67" i="5"/>
  <c r="X67" i="5"/>
  <c r="V68" i="5"/>
  <c r="V69" i="5"/>
  <c r="X69" i="5"/>
  <c r="V70" i="5"/>
  <c r="X70" i="5"/>
  <c r="V71" i="5"/>
  <c r="X71" i="5"/>
  <c r="V72" i="5"/>
  <c r="X72" i="5"/>
  <c r="V73" i="5"/>
  <c r="X73" i="5"/>
  <c r="V74" i="5"/>
  <c r="X74" i="5"/>
  <c r="V75" i="5"/>
  <c r="X75" i="5"/>
  <c r="V76" i="5"/>
  <c r="X76" i="5"/>
  <c r="V77" i="5"/>
  <c r="X77" i="5"/>
  <c r="V78" i="5"/>
  <c r="V79" i="5"/>
  <c r="X79" i="5"/>
  <c r="V80" i="5"/>
  <c r="V81" i="5"/>
  <c r="X81" i="5"/>
  <c r="V82" i="5"/>
  <c r="X82" i="5"/>
  <c r="V83" i="5"/>
  <c r="X83" i="5"/>
  <c r="V84" i="5"/>
  <c r="V85" i="5"/>
  <c r="X85" i="5"/>
  <c r="V86" i="5"/>
  <c r="R86" i="5" s="1"/>
  <c r="X86" i="5"/>
  <c r="V87" i="5"/>
  <c r="V88" i="5"/>
  <c r="X88" i="5"/>
  <c r="V89" i="5"/>
  <c r="X89" i="5"/>
  <c r="V90" i="5"/>
  <c r="X90" i="5"/>
  <c r="V91" i="5"/>
  <c r="X91" i="5"/>
  <c r="V92" i="5"/>
  <c r="V93" i="5"/>
  <c r="R93" i="5" s="1"/>
  <c r="V94" i="5"/>
  <c r="X94" i="5"/>
  <c r="V95" i="5"/>
  <c r="X95" i="5"/>
  <c r="V96" i="5"/>
  <c r="X96" i="5"/>
  <c r="V97" i="5"/>
  <c r="X97" i="5"/>
  <c r="V98" i="5"/>
  <c r="X98" i="5"/>
  <c r="V99" i="5"/>
  <c r="X99" i="5"/>
  <c r="V100" i="5"/>
  <c r="X100" i="5"/>
  <c r="V101" i="5"/>
  <c r="V102" i="5"/>
  <c r="X102" i="5"/>
  <c r="V103" i="5"/>
  <c r="V104" i="5"/>
  <c r="X104" i="5"/>
  <c r="V105" i="5"/>
  <c r="X105" i="5"/>
  <c r="V106" i="5"/>
  <c r="X106" i="5"/>
  <c r="V107" i="5"/>
  <c r="X107" i="5"/>
  <c r="V108" i="5"/>
  <c r="V109" i="5"/>
  <c r="X109" i="5"/>
  <c r="V110" i="5"/>
  <c r="X110" i="5"/>
  <c r="V111" i="5"/>
  <c r="X111" i="5"/>
  <c r="V112" i="5"/>
  <c r="X112" i="5"/>
  <c r="V113" i="5"/>
  <c r="R113" i="5" s="1"/>
  <c r="X113" i="5"/>
  <c r="V114" i="5"/>
  <c r="X114" i="5"/>
  <c r="V115" i="5"/>
  <c r="V116" i="5"/>
  <c r="X116" i="5"/>
  <c r="V117" i="5"/>
  <c r="V118" i="5"/>
  <c r="V119" i="5"/>
  <c r="X119" i="5"/>
  <c r="V120" i="5"/>
  <c r="X120" i="5"/>
  <c r="V121" i="5"/>
  <c r="V122" i="5"/>
  <c r="V123" i="5"/>
  <c r="X123" i="5"/>
  <c r="V124" i="5"/>
  <c r="X124" i="5"/>
  <c r="V125" i="5"/>
  <c r="X125" i="5"/>
  <c r="V126" i="5"/>
  <c r="X126" i="5"/>
  <c r="V127" i="5"/>
  <c r="X127" i="5"/>
  <c r="V128" i="5"/>
  <c r="X128" i="5"/>
  <c r="V129" i="5"/>
  <c r="X129" i="5"/>
  <c r="V130" i="5"/>
  <c r="X130" i="5"/>
  <c r="V131" i="5"/>
  <c r="X131" i="5"/>
  <c r="V132" i="5"/>
  <c r="X132" i="5"/>
  <c r="V133" i="5"/>
  <c r="V134" i="5"/>
  <c r="R134" i="5" s="1"/>
  <c r="X134" i="5"/>
  <c r="V135" i="5"/>
  <c r="X135" i="5"/>
  <c r="V136" i="5"/>
  <c r="X136" i="5"/>
  <c r="V137" i="5"/>
  <c r="X137" i="5"/>
  <c r="V138" i="5"/>
  <c r="X138" i="5"/>
  <c r="V139" i="5"/>
  <c r="X139" i="5"/>
  <c r="V140" i="5"/>
  <c r="R140" i="5" s="1"/>
  <c r="X140" i="5"/>
  <c r="V141" i="5"/>
  <c r="X141" i="5"/>
  <c r="V142" i="5"/>
  <c r="X142" i="5"/>
  <c r="V143" i="5"/>
  <c r="X143" i="5"/>
  <c r="V144" i="5"/>
  <c r="X144" i="5"/>
  <c r="V145" i="5"/>
  <c r="X145" i="5"/>
  <c r="V146" i="5"/>
  <c r="R146" i="5" s="1"/>
  <c r="X146" i="5"/>
  <c r="V147" i="5"/>
  <c r="X147" i="5"/>
  <c r="V148" i="5"/>
  <c r="X148" i="5"/>
  <c r="V149" i="5"/>
  <c r="X149" i="5"/>
  <c r="V150" i="5"/>
  <c r="X150" i="5"/>
  <c r="V151" i="5"/>
  <c r="X151" i="5"/>
  <c r="V152" i="5"/>
  <c r="V153" i="5"/>
  <c r="V154" i="5"/>
  <c r="X154" i="5"/>
  <c r="V155" i="5"/>
  <c r="X155" i="5"/>
  <c r="V156" i="5"/>
  <c r="X156" i="5"/>
  <c r="V157" i="5"/>
  <c r="X157" i="5"/>
  <c r="V158" i="5"/>
  <c r="X158" i="5"/>
  <c r="V159" i="5"/>
  <c r="R159" i="5" s="1"/>
  <c r="X159" i="5"/>
  <c r="V160" i="5"/>
  <c r="X160" i="5"/>
  <c r="V161" i="5"/>
  <c r="V162" i="5"/>
  <c r="X162" i="5"/>
  <c r="V163" i="5"/>
  <c r="X163" i="5"/>
  <c r="V164" i="5"/>
  <c r="X164" i="5"/>
  <c r="V165" i="5"/>
  <c r="X165" i="5"/>
  <c r="V166" i="5"/>
  <c r="X166" i="5"/>
  <c r="V167" i="5"/>
  <c r="X167" i="5"/>
  <c r="V168" i="5"/>
  <c r="X168" i="5"/>
  <c r="V169" i="5"/>
  <c r="V170" i="5"/>
  <c r="V171" i="5"/>
  <c r="X171" i="5"/>
  <c r="V172" i="5"/>
  <c r="X172" i="5"/>
  <c r="V173" i="5"/>
  <c r="X173" i="5"/>
  <c r="V174" i="5"/>
  <c r="X174" i="5"/>
  <c r="V175" i="5"/>
  <c r="V176" i="5"/>
  <c r="X176" i="5"/>
  <c r="V177" i="5"/>
  <c r="X177" i="5"/>
  <c r="V178" i="5"/>
  <c r="X178" i="5"/>
  <c r="V179" i="5"/>
  <c r="R179" i="5" s="1"/>
  <c r="X179" i="5"/>
  <c r="V180" i="5"/>
  <c r="X180" i="5"/>
  <c r="V181" i="5"/>
  <c r="V182" i="5"/>
  <c r="V183" i="5"/>
  <c r="X183" i="5"/>
  <c r="V184" i="5"/>
  <c r="X184" i="5"/>
  <c r="V185" i="5"/>
  <c r="X185" i="5"/>
  <c r="V186" i="5"/>
  <c r="R186" i="5" s="1"/>
  <c r="X186" i="5"/>
  <c r="V187" i="5"/>
  <c r="X187" i="5"/>
  <c r="V188" i="5"/>
  <c r="X188" i="5"/>
  <c r="V189" i="5"/>
  <c r="V190" i="5"/>
  <c r="V191" i="5"/>
  <c r="V192" i="5"/>
  <c r="X192" i="5"/>
  <c r="V193" i="5"/>
  <c r="V194" i="5"/>
  <c r="R194" i="5" s="1"/>
  <c r="V195" i="5"/>
  <c r="V196" i="5"/>
  <c r="X196" i="5"/>
  <c r="V197" i="5"/>
  <c r="R197" i="5" s="1"/>
  <c r="V198" i="5"/>
  <c r="V199" i="5"/>
  <c r="R199" i="5" s="1"/>
  <c r="V200" i="5"/>
  <c r="R200" i="5" s="1"/>
  <c r="X200" i="5"/>
  <c r="V201" i="5"/>
  <c r="X201" i="5"/>
  <c r="V202" i="5"/>
  <c r="R202" i="5" s="1"/>
  <c r="X202" i="5"/>
  <c r="V203" i="5"/>
  <c r="X203" i="5"/>
  <c r="V204" i="5"/>
  <c r="X204" i="5"/>
  <c r="V205" i="5"/>
  <c r="X205" i="5"/>
  <c r="V206" i="5"/>
  <c r="X206" i="5"/>
  <c r="V207" i="5"/>
  <c r="X207" i="5"/>
  <c r="V208" i="5"/>
  <c r="X208" i="5"/>
  <c r="V210" i="5"/>
  <c r="X210" i="5"/>
  <c r="V211" i="5"/>
  <c r="X211" i="5"/>
  <c r="V212" i="5"/>
  <c r="V213" i="5"/>
  <c r="V214" i="5"/>
  <c r="R214" i="5" s="1"/>
  <c r="V215" i="5"/>
  <c r="R215" i="5" s="1"/>
  <c r="X215" i="5"/>
  <c r="V216" i="5"/>
  <c r="X216" i="5"/>
  <c r="V217" i="5"/>
  <c r="R217" i="5" s="1"/>
  <c r="X217" i="5"/>
  <c r="V218" i="5"/>
  <c r="X218" i="5"/>
  <c r="V219" i="5"/>
  <c r="X219" i="5"/>
  <c r="V220" i="5"/>
  <c r="R220" i="5" s="1"/>
  <c r="X220" i="5"/>
  <c r="V221" i="5"/>
  <c r="X221" i="5"/>
  <c r="V222" i="5"/>
  <c r="X222" i="5"/>
  <c r="V223" i="5"/>
  <c r="X223" i="5"/>
  <c r="V224" i="5"/>
  <c r="X224" i="5"/>
  <c r="V225" i="5"/>
  <c r="R225" i="5" s="1"/>
  <c r="X225" i="5"/>
  <c r="V226" i="5"/>
  <c r="R226" i="5" s="1"/>
  <c r="X226" i="5"/>
  <c r="V227" i="5"/>
  <c r="X227" i="5"/>
  <c r="V228" i="5"/>
  <c r="X228" i="5"/>
  <c r="V229" i="5"/>
  <c r="R229" i="5" s="1"/>
  <c r="X229" i="5"/>
  <c r="V230" i="5"/>
  <c r="X230" i="5"/>
  <c r="V231" i="5"/>
  <c r="X231" i="5"/>
  <c r="V232" i="5"/>
  <c r="R232" i="5" s="1"/>
  <c r="X232" i="5"/>
  <c r="V233" i="5"/>
  <c r="X233" i="5"/>
  <c r="V234" i="5"/>
  <c r="X234" i="5"/>
  <c r="V235" i="5"/>
  <c r="R235" i="5" s="1"/>
  <c r="X235" i="5"/>
  <c r="V236" i="5"/>
  <c r="X236" i="5"/>
  <c r="V237" i="5"/>
  <c r="X237" i="5"/>
  <c r="V238" i="5"/>
  <c r="X238" i="5"/>
  <c r="V239" i="5"/>
  <c r="X239" i="5"/>
  <c r="V240" i="5"/>
  <c r="X240" i="5"/>
  <c r="V241" i="5"/>
  <c r="R241" i="5" s="1"/>
  <c r="X241" i="5"/>
  <c r="V242" i="5"/>
  <c r="X242" i="5"/>
  <c r="V243" i="5"/>
  <c r="R243" i="5" s="1"/>
  <c r="X243" i="5"/>
  <c r="V244" i="5"/>
  <c r="X244" i="5"/>
  <c r="V245" i="5"/>
  <c r="X245" i="5"/>
  <c r="V246" i="5"/>
  <c r="R246" i="5" s="1"/>
  <c r="X246" i="5"/>
  <c r="V247" i="5"/>
  <c r="R247" i="5" s="1"/>
  <c r="X247" i="5"/>
  <c r="V248" i="5"/>
  <c r="X248" i="5"/>
  <c r="V249" i="5"/>
  <c r="X249" i="5"/>
  <c r="V250" i="5"/>
  <c r="X250" i="5"/>
  <c r="V251" i="5"/>
  <c r="R251" i="5" s="1"/>
  <c r="X251" i="5"/>
  <c r="V252" i="5"/>
  <c r="X252" i="5"/>
  <c r="V253" i="5"/>
  <c r="R253" i="5" s="1"/>
  <c r="X253" i="5"/>
  <c r="V254" i="5"/>
  <c r="X254" i="5"/>
  <c r="V255" i="5"/>
  <c r="X255" i="5"/>
  <c r="V256" i="5"/>
  <c r="X256" i="5"/>
  <c r="V257" i="5"/>
  <c r="V258" i="5"/>
  <c r="R258" i="5" s="1"/>
  <c r="V259" i="5"/>
  <c r="X259" i="5"/>
  <c r="V260" i="5"/>
  <c r="R260" i="5" s="1"/>
  <c r="X260" i="5"/>
  <c r="V261" i="5"/>
  <c r="V262" i="5"/>
  <c r="R262" i="5" s="1"/>
  <c r="V263" i="5"/>
  <c r="X263" i="5"/>
  <c r="V264" i="5"/>
  <c r="R264" i="5" s="1"/>
  <c r="X264" i="5"/>
  <c r="V265" i="5"/>
  <c r="V266" i="5"/>
  <c r="X266" i="5"/>
  <c r="V267" i="5"/>
  <c r="R267" i="5" s="1"/>
  <c r="X267" i="5"/>
  <c r="V268" i="5"/>
  <c r="X268" i="5"/>
  <c r="V269" i="5"/>
  <c r="X269" i="5"/>
  <c r="V270" i="5"/>
  <c r="X270" i="5"/>
  <c r="V271" i="5"/>
  <c r="X271" i="5"/>
  <c r="V272" i="5"/>
  <c r="X272" i="5"/>
  <c r="V273" i="5"/>
  <c r="X273" i="5"/>
  <c r="V274" i="5"/>
  <c r="X274" i="5"/>
  <c r="V275" i="5"/>
  <c r="V276" i="5"/>
  <c r="X276" i="5"/>
  <c r="V277" i="5"/>
  <c r="X277" i="5"/>
  <c r="V278" i="5"/>
  <c r="R278" i="5" s="1"/>
  <c r="X278" i="5"/>
  <c r="V279" i="5"/>
  <c r="R279" i="5" s="1"/>
  <c r="X279" i="5"/>
  <c r="V280" i="5"/>
  <c r="R280" i="5" s="1"/>
  <c r="X280" i="5"/>
  <c r="V281" i="5"/>
  <c r="V282" i="5"/>
  <c r="X282" i="5"/>
  <c r="V283" i="5"/>
  <c r="X283" i="5"/>
  <c r="V284" i="5"/>
  <c r="X284" i="5"/>
  <c r="V285" i="5"/>
  <c r="X285" i="5"/>
  <c r="V286" i="5"/>
  <c r="X286" i="5"/>
  <c r="V287" i="5"/>
  <c r="X287" i="5"/>
  <c r="V288" i="5"/>
  <c r="X288" i="5"/>
  <c r="V289" i="5"/>
  <c r="V290" i="5"/>
  <c r="R290" i="5" s="1"/>
  <c r="X290" i="5"/>
  <c r="V291" i="5"/>
  <c r="X291" i="5"/>
  <c r="V292" i="5"/>
  <c r="X292" i="5"/>
  <c r="V293" i="5"/>
  <c r="R293" i="5" s="1"/>
  <c r="X293" i="5"/>
  <c r="V294" i="5"/>
  <c r="X294" i="5"/>
  <c r="V295" i="5"/>
  <c r="X295" i="5"/>
  <c r="V296" i="5"/>
  <c r="R296" i="5" s="1"/>
  <c r="X296" i="5"/>
  <c r="V297" i="5"/>
  <c r="V298" i="5"/>
  <c r="X298" i="5"/>
  <c r="V299" i="5"/>
  <c r="R299" i="5" s="1"/>
  <c r="X299" i="5"/>
  <c r="V300" i="5"/>
  <c r="X300" i="5"/>
  <c r="V301" i="5"/>
  <c r="V302" i="5"/>
  <c r="R302" i="5" s="1"/>
  <c r="V303" i="5"/>
  <c r="X303" i="5"/>
  <c r="V304" i="5"/>
  <c r="X304" i="5"/>
  <c r="V305" i="5"/>
  <c r="X305" i="5"/>
  <c r="V306" i="5"/>
  <c r="R306" i="5" s="1"/>
  <c r="X306" i="5"/>
  <c r="V307" i="5"/>
  <c r="X307" i="5"/>
  <c r="V308" i="5"/>
  <c r="X308" i="5"/>
  <c r="V309" i="5"/>
  <c r="X309" i="5"/>
  <c r="V310" i="5"/>
  <c r="X310" i="5"/>
  <c r="V311" i="5"/>
  <c r="X311" i="5"/>
  <c r="V312" i="5"/>
  <c r="R312" i="5" s="1"/>
  <c r="X312" i="5"/>
  <c r="V313" i="5"/>
  <c r="X313" i="5"/>
  <c r="V314" i="5"/>
  <c r="V315" i="5"/>
  <c r="V316" i="5"/>
  <c r="X316" i="5"/>
  <c r="V317" i="5"/>
  <c r="X317" i="5"/>
  <c r="V318" i="5"/>
  <c r="X318" i="5"/>
  <c r="V319" i="5"/>
  <c r="R319" i="5" s="1"/>
  <c r="X319" i="5"/>
  <c r="V320" i="5"/>
  <c r="X320" i="5"/>
  <c r="V321" i="5"/>
  <c r="V322" i="5"/>
  <c r="X322" i="5"/>
  <c r="V323" i="5"/>
  <c r="X323" i="5"/>
  <c r="V324" i="5"/>
  <c r="X324" i="5"/>
  <c r="V325" i="5"/>
  <c r="X325" i="5"/>
  <c r="V326" i="5"/>
  <c r="X326" i="5"/>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9" i="6" s="1"/>
  <c r="H9" i="6" s="1"/>
  <c r="D9" i="6" s="1"/>
  <c r="B63" i="6"/>
  <c r="G63" i="6"/>
  <c r="B62" i="6"/>
  <c r="G62" i="6"/>
  <c r="B60" i="6"/>
  <c r="G60" i="6" s="1"/>
  <c r="B59" i="6"/>
  <c r="G59" i="6" s="1"/>
  <c r="B58" i="6"/>
  <c r="G58" i="6"/>
  <c r="B57" i="6"/>
  <c r="G57" i="6"/>
  <c r="B56" i="6"/>
  <c r="G56" i="6" s="1"/>
  <c r="B55" i="6"/>
  <c r="G55" i="6"/>
  <c r="B54" i="6"/>
  <c r="G54" i="6" s="1"/>
  <c r="B17" i="6"/>
  <c r="B22" i="6" s="1"/>
  <c r="B16" i="6"/>
  <c r="G16" i="6" s="1"/>
  <c r="H16" i="6" s="1"/>
  <c r="B15" i="6"/>
  <c r="B20" i="6" s="1"/>
  <c r="B14" i="6"/>
  <c r="B19" i="6" s="1"/>
  <c r="H13" i="6"/>
  <c r="B12" i="6"/>
  <c r="G12" i="6" s="1"/>
  <c r="H12" i="6" s="1"/>
  <c r="D12" i="6" s="1"/>
  <c r="B11" i="6"/>
  <c r="G11" i="6"/>
  <c r="H11" i="6" s="1"/>
  <c r="D11" i="6" s="1"/>
  <c r="G10" i="6"/>
  <c r="H10" i="6" s="1"/>
  <c r="D10" i="6" s="1"/>
  <c r="B8" i="6"/>
  <c r="G8" i="6"/>
  <c r="H8" i="6"/>
  <c r="D8" i="6" s="1"/>
  <c r="B7" i="6"/>
  <c r="G7" i="6" s="1"/>
  <c r="H7" i="6" s="1"/>
  <c r="D7" i="6" s="1"/>
  <c r="B6" i="6"/>
  <c r="G6" i="6"/>
  <c r="B5" i="6"/>
  <c r="F6" i="6"/>
  <c r="H6" i="6"/>
  <c r="B4" i="6"/>
  <c r="G4" i="6" s="1"/>
  <c r="H4" i="6" s="1"/>
  <c r="D4" i="6" s="1"/>
  <c r="S2492" i="5"/>
  <c r="B90" i="4"/>
  <c r="H67" i="4"/>
  <c r="P47" i="4"/>
  <c r="B47" i="4" s="1"/>
  <c r="A32" i="6" s="1"/>
  <c r="P46" i="4"/>
  <c r="B46" i="4" s="1"/>
  <c r="A31" i="6" s="1"/>
  <c r="P45" i="4"/>
  <c r="B45" i="4" s="1"/>
  <c r="A30" i="6" s="1"/>
  <c r="P44" i="4"/>
  <c r="B44" i="4" s="1"/>
  <c r="A29" i="6" s="1"/>
  <c r="P43" i="4"/>
  <c r="Q43" i="4"/>
  <c r="P41" i="4"/>
  <c r="P40" i="4"/>
  <c r="B40" i="4" s="1"/>
  <c r="B52" i="4" s="1"/>
  <c r="A36" i="6" s="1"/>
  <c r="P39" i="4"/>
  <c r="B39" i="4" s="1"/>
  <c r="B57" i="4" s="1"/>
  <c r="A40" i="6" s="1"/>
  <c r="P38" i="4"/>
  <c r="P37" i="4"/>
  <c r="Q37" i="4" s="1"/>
  <c r="P35" i="4"/>
  <c r="P34" i="4"/>
  <c r="P33" i="4"/>
  <c r="P32" i="4"/>
  <c r="P31" i="4"/>
  <c r="Q31" i="4" s="1"/>
  <c r="P29" i="4"/>
  <c r="P28" i="4"/>
  <c r="B28" i="4" s="1"/>
  <c r="B34" i="4" s="1"/>
  <c r="A21" i="6" s="1"/>
  <c r="P27" i="4"/>
  <c r="P26" i="4"/>
  <c r="B26" i="4" s="1"/>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22" i="6"/>
  <c r="F64" i="6"/>
  <c r="G5" i="6"/>
  <c r="H5" i="6"/>
  <c r="D5" i="6"/>
  <c r="G15" i="6"/>
  <c r="H15" i="6" s="1"/>
  <c r="B21" i="6"/>
  <c r="B46" i="6" s="1"/>
  <c r="G46"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9" i="4" s="1"/>
  <c r="A4" i="5"/>
  <c r="I4" i="5"/>
  <c r="I14" i="6"/>
  <c r="I15" i="6"/>
  <c r="I16" i="6"/>
  <c r="I17" i="6"/>
  <c r="J24" i="6"/>
  <c r="I25" i="6"/>
  <c r="J36" i="6"/>
  <c r="I37" i="6"/>
  <c r="J44" i="6"/>
  <c r="I45" i="6"/>
  <c r="J52" i="6"/>
  <c r="J62" i="6"/>
  <c r="I63" i="6"/>
  <c r="I64" i="6"/>
  <c r="J65" i="6"/>
  <c r="I66" i="6"/>
  <c r="B61"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157" i="5"/>
  <c r="S364" i="5"/>
  <c r="S392" i="5"/>
  <c r="S348" i="5"/>
  <c r="S433" i="5"/>
  <c r="S444" i="5"/>
  <c r="S584" i="5"/>
  <c r="S396" i="5"/>
  <c r="S400" i="5"/>
  <c r="S405" i="5"/>
  <c r="S413" i="5"/>
  <c r="S453" i="5"/>
  <c r="S420" i="5"/>
  <c r="S448" i="5"/>
  <c r="S385" i="5"/>
  <c r="S393" i="5"/>
  <c r="S380" i="5"/>
  <c r="S425" i="5"/>
  <c r="S445" i="5"/>
  <c r="S424" i="5"/>
  <c r="S470" i="5"/>
  <c r="S461" i="5"/>
  <c r="S494" i="5"/>
  <c r="I987" i="5"/>
  <c r="H650" i="5"/>
  <c r="H987" i="5"/>
  <c r="R987" i="5"/>
  <c r="I678" i="5"/>
  <c r="H678" i="5"/>
  <c r="J987" i="5"/>
  <c r="S606" i="5"/>
  <c r="S610" i="5"/>
  <c r="S598" i="5"/>
  <c r="S532" i="5"/>
  <c r="S356" i="5"/>
  <c r="S343" i="5"/>
  <c r="S357" i="5"/>
  <c r="S383" i="5"/>
  <c r="R983" i="5"/>
  <c r="R872" i="5"/>
  <c r="I851" i="5"/>
  <c r="J775" i="5"/>
  <c r="F678" i="5"/>
  <c r="F967" i="5"/>
  <c r="J678" i="5"/>
  <c r="I967" i="5"/>
  <c r="I829" i="5"/>
  <c r="H752" i="5"/>
  <c r="H578" i="5"/>
  <c r="R967" i="5"/>
  <c r="R829" i="5"/>
  <c r="J752" i="5"/>
  <c r="I578" i="5"/>
  <c r="J578" i="5"/>
  <c r="F982" i="5"/>
  <c r="J672" i="5"/>
  <c r="H982" i="5"/>
  <c r="I650" i="5"/>
  <c r="I1015" i="5"/>
  <c r="I982" i="5"/>
  <c r="J982" i="5"/>
  <c r="I672" i="5"/>
  <c r="R1015" i="5"/>
  <c r="R852" i="5"/>
  <c r="J463" i="5"/>
  <c r="H463" i="5"/>
  <c r="I872" i="5"/>
  <c r="I463" i="5"/>
  <c r="R574" i="5"/>
  <c r="F872" i="5"/>
  <c r="R746" i="5"/>
  <c r="F767" i="5"/>
  <c r="H746" i="5"/>
  <c r="H562" i="5"/>
  <c r="F463" i="5"/>
  <c r="H574" i="5"/>
  <c r="I562" i="5"/>
  <c r="I574" i="5"/>
  <c r="J562" i="5"/>
  <c r="J872" i="5"/>
  <c r="F562" i="5"/>
  <c r="J574" i="5"/>
  <c r="R799" i="5"/>
  <c r="H576" i="5"/>
  <c r="F696" i="5"/>
  <c r="I644" i="5"/>
  <c r="H403" i="5"/>
  <c r="J403" i="5"/>
  <c r="F717" i="5"/>
  <c r="R775" i="5"/>
  <c r="R403" i="5"/>
  <c r="F799" i="5"/>
  <c r="F775" i="5"/>
  <c r="H799" i="5"/>
  <c r="H775" i="5"/>
  <c r="J391" i="5"/>
  <c r="F942" i="5"/>
  <c r="I799" i="5"/>
  <c r="I775" i="5"/>
  <c r="J602" i="5"/>
  <c r="H602" i="5"/>
  <c r="R891" i="5"/>
  <c r="I602"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I608" i="5"/>
  <c r="F808" i="5"/>
  <c r="H883" i="5"/>
  <c r="H447" i="5"/>
  <c r="I808" i="5"/>
  <c r="F883" i="5"/>
  <c r="I883" i="5"/>
  <c r="R883" i="5"/>
  <c r="H942" i="5"/>
  <c r="I720" i="5"/>
  <c r="H391" i="5"/>
  <c r="J720" i="5"/>
  <c r="I942" i="5"/>
  <c r="H767" i="5"/>
  <c r="J680" i="5"/>
  <c r="H720" i="5"/>
  <c r="I680" i="5"/>
  <c r="R391" i="5"/>
  <c r="R942" i="5"/>
  <c r="I767" i="5"/>
  <c r="R720" i="5"/>
  <c r="J767" i="5"/>
  <c r="H600" i="5"/>
  <c r="J644" i="5"/>
  <c r="H680" i="5"/>
  <c r="F680" i="5"/>
  <c r="H869" i="5"/>
  <c r="R754" i="5"/>
  <c r="J439" i="5"/>
  <c r="J411" i="5"/>
  <c r="R979" i="5"/>
  <c r="F852" i="5"/>
  <c r="F817" i="5"/>
  <c r="I580" i="5"/>
  <c r="J869" i="5"/>
  <c r="R580" i="5"/>
  <c r="I888" i="5"/>
  <c r="F738" i="5"/>
  <c r="H580" i="5"/>
  <c r="R869" i="5"/>
  <c r="J592" i="5"/>
  <c r="I979" i="5"/>
  <c r="F888" i="5"/>
  <c r="R730" i="5"/>
  <c r="F524" i="5"/>
  <c r="J580" i="5"/>
  <c r="I869" i="5"/>
  <c r="H730" i="5"/>
  <c r="H592" i="5"/>
  <c r="R411" i="5"/>
  <c r="H439" i="5"/>
  <c r="H411" i="5"/>
  <c r="I730" i="5"/>
  <c r="R87" i="5"/>
  <c r="I524" i="5"/>
  <c r="R439" i="5"/>
  <c r="F875" i="5"/>
  <c r="R888" i="5"/>
  <c r="F783" i="5"/>
  <c r="R757" i="5"/>
  <c r="I588" i="5"/>
  <c r="R431" i="5"/>
  <c r="J435" i="5"/>
  <c r="F640" i="5"/>
  <c r="R1003" i="5"/>
  <c r="I974" i="5"/>
  <c r="H875" i="5"/>
  <c r="H783" i="5"/>
  <c r="I757" i="5"/>
  <c r="I640" i="5"/>
  <c r="H644" i="5"/>
  <c r="H435" i="5"/>
  <c r="F334" i="5"/>
  <c r="J640" i="5"/>
  <c r="J974" i="5"/>
  <c r="J875" i="5"/>
  <c r="I783" i="5"/>
  <c r="I749" i="5"/>
  <c r="J757" i="5"/>
  <c r="I556" i="5"/>
  <c r="J431" i="5"/>
  <c r="I334" i="5"/>
  <c r="I1003" i="5"/>
  <c r="R974" i="5"/>
  <c r="I875" i="5"/>
  <c r="J783" i="5"/>
  <c r="J749" i="5"/>
  <c r="R334" i="5"/>
  <c r="R875" i="5"/>
  <c r="R738" i="5"/>
  <c r="I717" i="5"/>
  <c r="R718" i="5"/>
  <c r="F757" i="5"/>
  <c r="R207" i="5"/>
  <c r="I983" i="5"/>
  <c r="F749" i="5"/>
  <c r="J717" i="5"/>
  <c r="H640" i="5"/>
  <c r="H588" i="5"/>
  <c r="R435" i="5"/>
  <c r="H431" i="5"/>
  <c r="H556" i="5"/>
  <c r="R794" i="5"/>
  <c r="I634" i="5"/>
  <c r="H670" i="5"/>
  <c r="F814" i="5"/>
  <c r="J814" i="5"/>
  <c r="F592" i="5"/>
  <c r="R592" i="5"/>
  <c r="F867" i="5"/>
  <c r="H634" i="5"/>
  <c r="R423" i="5"/>
  <c r="J423" i="5"/>
  <c r="R303" i="5"/>
  <c r="F330" i="5"/>
  <c r="H379" i="5"/>
  <c r="J330" i="5"/>
  <c r="R71" i="5"/>
  <c r="I971" i="5"/>
  <c r="F971" i="5"/>
  <c r="I817" i="5"/>
  <c r="I330" i="5"/>
  <c r="J379" i="5"/>
  <c r="R971" i="5"/>
  <c r="H971" i="5"/>
  <c r="J817" i="5"/>
  <c r="R817" i="5"/>
  <c r="I891" i="5"/>
  <c r="H867" i="5"/>
  <c r="R712" i="5"/>
  <c r="R427" i="5"/>
  <c r="R608" i="5"/>
  <c r="J712" i="5"/>
  <c r="R640" i="5"/>
  <c r="R672" i="5"/>
  <c r="R175" i="5"/>
  <c r="H808" i="5"/>
  <c r="J808" i="5"/>
  <c r="F644" i="5"/>
  <c r="F608" i="5"/>
  <c r="I867" i="5"/>
  <c r="R915" i="5"/>
  <c r="R710" i="5"/>
  <c r="H664" i="5"/>
  <c r="H608" i="5"/>
  <c r="H407" i="5"/>
  <c r="F987" i="5"/>
  <c r="H851" i="5"/>
  <c r="F851" i="5"/>
  <c r="F931" i="5"/>
  <c r="I931" i="5"/>
  <c r="R867" i="5"/>
  <c r="I712" i="5"/>
  <c r="H710" i="5"/>
  <c r="J407" i="5"/>
  <c r="F580" i="5"/>
  <c r="H836" i="5"/>
  <c r="J836" i="5"/>
  <c r="R931" i="5"/>
  <c r="I679" i="5"/>
  <c r="J427" i="5"/>
  <c r="R578" i="5"/>
  <c r="F578" i="5"/>
  <c r="F891" i="5"/>
  <c r="F974" i="5"/>
  <c r="R191" i="5"/>
  <c r="R103" i="5"/>
  <c r="R314" i="5"/>
  <c r="R330" i="5"/>
  <c r="H330" i="5"/>
  <c r="H891" i="5"/>
  <c r="H915" i="5"/>
  <c r="J608" i="5"/>
  <c r="R239" i="5"/>
  <c r="I391" i="5"/>
  <c r="F391" i="5"/>
  <c r="F915" i="5"/>
  <c r="H712" i="5"/>
  <c r="H427" i="5"/>
  <c r="R43" i="5"/>
  <c r="R91" i="5"/>
  <c r="H794" i="5"/>
  <c r="I794" i="5"/>
  <c r="J794" i="5"/>
  <c r="F794" i="5"/>
  <c r="J1007" i="5"/>
  <c r="H1007" i="5"/>
  <c r="F1007" i="5"/>
  <c r="R632" i="5"/>
  <c r="F632" i="5"/>
  <c r="J632" i="5"/>
  <c r="J829" i="5"/>
  <c r="H829" i="5"/>
  <c r="R814" i="5"/>
  <c r="I814" i="5"/>
  <c r="I443" i="5"/>
  <c r="F443" i="5"/>
  <c r="R163" i="5"/>
  <c r="J943" i="5"/>
  <c r="H943" i="5"/>
  <c r="F943" i="5"/>
  <c r="J888" i="5"/>
  <c r="H888" i="5"/>
  <c r="H979" i="5"/>
  <c r="F979" i="5"/>
  <c r="J979" i="5"/>
  <c r="H774" i="5"/>
  <c r="F774" i="5"/>
  <c r="I774" i="5"/>
  <c r="J774" i="5"/>
  <c r="I710" i="5"/>
  <c r="F710" i="5"/>
  <c r="J576" i="5"/>
  <c r="F576" i="5"/>
  <c r="R576" i="5"/>
  <c r="I423" i="5"/>
  <c r="F423" i="5"/>
  <c r="F379" i="5"/>
  <c r="I379" i="5"/>
  <c r="R297" i="5"/>
  <c r="I738" i="5"/>
  <c r="J738" i="5"/>
  <c r="J746" i="5"/>
  <c r="I746" i="5"/>
  <c r="J1003" i="5"/>
  <c r="H1003" i="5"/>
  <c r="F1003" i="5"/>
  <c r="R596" i="5"/>
  <c r="J596" i="5"/>
  <c r="F596" i="5"/>
  <c r="I365" i="5"/>
  <c r="H365" i="5"/>
  <c r="F365" i="5"/>
  <c r="R365" i="5"/>
  <c r="J365" i="5"/>
  <c r="R717" i="5"/>
  <c r="H717" i="5"/>
  <c r="J334" i="5"/>
  <c r="H334"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R277" i="5"/>
  <c r="R600" i="5"/>
  <c r="J600" i="5"/>
  <c r="F600" i="5"/>
  <c r="R151" i="5"/>
  <c r="I662" i="5"/>
  <c r="F662" i="5"/>
  <c r="R662" i="5"/>
  <c r="J662" i="5"/>
  <c r="J634" i="5"/>
  <c r="R634" i="5"/>
  <c r="F634" i="5"/>
  <c r="R664" i="5"/>
  <c r="I664" i="5"/>
  <c r="F664" i="5"/>
  <c r="I407" i="5"/>
  <c r="F407" i="5"/>
  <c r="R287" i="5"/>
  <c r="I435" i="5"/>
  <c r="F435" i="5"/>
  <c r="R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24" i="5"/>
  <c r="R300" i="5"/>
  <c r="R292" i="5"/>
  <c r="R284" i="5"/>
  <c r="R276" i="5"/>
  <c r="R268" i="5"/>
  <c r="R252" i="5"/>
  <c r="R244" i="5"/>
  <c r="R236" i="5"/>
  <c r="R228" i="5"/>
  <c r="R132" i="5"/>
  <c r="R402" i="5"/>
  <c r="J402" i="5"/>
  <c r="I402" i="5"/>
  <c r="H402" i="5"/>
  <c r="F402" i="5"/>
  <c r="R204" i="5"/>
  <c r="R116" i="5"/>
  <c r="R104" i="5"/>
  <c r="B26" i="6"/>
  <c r="G26"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288" i="5"/>
  <c r="R272" i="5"/>
  <c r="R256" i="5"/>
  <c r="R248" i="5"/>
  <c r="R240" i="5"/>
  <c r="R224" i="5"/>
  <c r="R382" i="5"/>
  <c r="I382" i="5"/>
  <c r="H382" i="5"/>
  <c r="F382" i="5"/>
  <c r="J382" i="5"/>
  <c r="R359" i="5"/>
  <c r="J359" i="5"/>
  <c r="H359" i="5"/>
  <c r="F359" i="5"/>
  <c r="I359" i="5"/>
  <c r="R196" i="5"/>
  <c r="R208" i="5"/>
  <c r="R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R172" i="5"/>
  <c r="R160" i="5"/>
  <c r="R180" i="5"/>
  <c r="R156" i="5"/>
  <c r="R308" i="5"/>
  <c r="R100" i="5"/>
  <c r="R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984" i="5"/>
  <c r="F984" i="5"/>
  <c r="R984" i="5"/>
  <c r="J984" i="5"/>
  <c r="I984" i="5"/>
  <c r="X27" i="5"/>
  <c r="X43" i="5"/>
  <c r="X87" i="5"/>
  <c r="X103" i="5"/>
  <c r="X175" i="5"/>
  <c r="X19" i="5"/>
  <c r="X115" i="5"/>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X265" i="5"/>
  <c r="X314" i="5"/>
  <c r="AB95" i="5"/>
  <c r="AB464" i="5"/>
  <c r="AB837" i="5"/>
  <c r="AB874" i="5"/>
  <c r="AB966"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R209" i="5" s="1"/>
  <c r="R379" i="5"/>
  <c r="E379" i="5"/>
  <c r="X379" i="5" s="1"/>
  <c r="H423" i="5"/>
  <c r="E423" i="5"/>
  <c r="X423" i="5" s="1"/>
  <c r="X30" i="5"/>
  <c r="X60" i="5"/>
  <c r="X64" i="5"/>
  <c r="X68" i="5"/>
  <c r="X80" i="5"/>
  <c r="X36" i="5"/>
  <c r="X40" i="5"/>
  <c r="X52" i="5"/>
  <c r="X84" i="5"/>
  <c r="X101" i="5"/>
  <c r="X344"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s="1"/>
  <c r="R6" i="5"/>
  <c r="X6" i="5"/>
  <c r="R20" i="5"/>
  <c r="R21" i="5"/>
  <c r="R28" i="5"/>
  <c r="R29" i="5"/>
  <c r="R36" i="5"/>
  <c r="R40" i="5"/>
  <c r="R44" i="5"/>
  <c r="R48" i="5"/>
  <c r="R52" i="5"/>
  <c r="R56" i="5"/>
  <c r="R60" i="5"/>
  <c r="R64" i="5"/>
  <c r="R68" i="5"/>
  <c r="R72" i="5"/>
  <c r="R76" i="5"/>
  <c r="R80" i="5"/>
  <c r="R84" i="5"/>
  <c r="R88" i="5"/>
  <c r="R96" i="5"/>
  <c r="R106" i="5"/>
  <c r="R110" i="5"/>
  <c r="R114" i="5"/>
  <c r="X117" i="5"/>
  <c r="R117" i="5"/>
  <c r="R118" i="5"/>
  <c r="R122" i="5"/>
  <c r="R125" i="5"/>
  <c r="R126" i="5"/>
  <c r="R130" i="5"/>
  <c r="R138" i="5"/>
  <c r="R142" i="5"/>
  <c r="R149" i="5"/>
  <c r="R150" i="5"/>
  <c r="R154" i="5"/>
  <c r="R157" i="5"/>
  <c r="R158" i="5"/>
  <c r="R162" i="5"/>
  <c r="R170" i="5"/>
  <c r="R174" i="5"/>
  <c r="R178" i="5"/>
  <c r="X181" i="5"/>
  <c r="R181" i="5"/>
  <c r="R182" i="5"/>
  <c r="R190" i="5"/>
  <c r="R206" i="5"/>
  <c r="R210" i="5"/>
  <c r="R213" i="5"/>
  <c r="R218" i="5"/>
  <c r="R221" i="5"/>
  <c r="R222" i="5"/>
  <c r="R234" i="5"/>
  <c r="R238" i="5"/>
  <c r="R242" i="5"/>
  <c r="R250" i="5"/>
  <c r="R254" i="5"/>
  <c r="X258" i="5"/>
  <c r="R266" i="5"/>
  <c r="R270" i="5"/>
  <c r="R274" i="5"/>
  <c r="R282" i="5"/>
  <c r="R286" i="5"/>
  <c r="R294" i="5"/>
  <c r="R298" i="5"/>
  <c r="R307" i="5"/>
  <c r="R311" i="5"/>
  <c r="R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AB11" i="5"/>
  <c r="AB12" i="5"/>
  <c r="AB13" i="5"/>
  <c r="AB14" i="5"/>
  <c r="AB15" i="5"/>
  <c r="AB16" i="5"/>
  <c r="AB17" i="5"/>
  <c r="AB18" i="5"/>
  <c r="AB22" i="5"/>
  <c r="AB24" i="5"/>
  <c r="AB26" i="5"/>
  <c r="AB30" i="5"/>
  <c r="AB32" i="5"/>
  <c r="S40" i="5"/>
  <c r="S62" i="5"/>
  <c r="AB102" i="5"/>
  <c r="AB103" i="5"/>
  <c r="AB106" i="5"/>
  <c r="S107" i="5"/>
  <c r="AB108" i="5"/>
  <c r="AB110" i="5"/>
  <c r="AB112" i="5"/>
  <c r="AB114" i="5"/>
  <c r="S114" i="5"/>
  <c r="S115" i="5"/>
  <c r="AB118" i="5"/>
  <c r="AB122" i="5"/>
  <c r="AB124" i="5"/>
  <c r="AB125" i="5"/>
  <c r="AB126" i="5"/>
  <c r="AB128" i="5"/>
  <c r="AB130" i="5"/>
  <c r="AB132" i="5"/>
  <c r="AB134" i="5"/>
  <c r="AB135" i="5"/>
  <c r="AB138" i="5"/>
  <c r="AB140" i="5"/>
  <c r="AB142" i="5"/>
  <c r="AB144" i="5"/>
  <c r="AB146" i="5"/>
  <c r="AB150" i="5"/>
  <c r="AB154" i="5"/>
  <c r="AB156" i="5"/>
  <c r="AB157" i="5"/>
  <c r="AB158" i="5"/>
  <c r="AB160" i="5"/>
  <c r="AB162" i="5"/>
  <c r="AB164" i="5"/>
  <c r="AB166" i="5"/>
  <c r="AB167" i="5"/>
  <c r="AB170" i="5"/>
  <c r="AB172" i="5"/>
  <c r="AB174" i="5"/>
  <c r="AB176" i="5"/>
  <c r="AB178" i="5"/>
  <c r="AB182" i="5"/>
  <c r="AB186" i="5"/>
  <c r="AB188" i="5"/>
  <c r="AB189" i="5"/>
  <c r="AB192" i="5"/>
  <c r="AB194" i="5"/>
  <c r="AB196" i="5"/>
  <c r="AB198" i="5"/>
  <c r="AB199" i="5"/>
  <c r="AB202" i="5"/>
  <c r="AB204" i="5"/>
  <c r="AB206" i="5"/>
  <c r="AB207" i="5"/>
  <c r="AB210" i="5"/>
  <c r="AB211" i="5"/>
  <c r="AB213" i="5"/>
  <c r="AB214" i="5"/>
  <c r="AB215" i="5"/>
  <c r="AB217" i="5"/>
  <c r="AB218" i="5"/>
  <c r="AB219" i="5"/>
  <c r="AB221" i="5"/>
  <c r="AB222" i="5"/>
  <c r="AB223" i="5"/>
  <c r="AB225" i="5"/>
  <c r="AB226" i="5"/>
  <c r="AB227" i="5"/>
  <c r="AB229" i="5"/>
  <c r="AB230" i="5"/>
  <c r="AB231" i="5"/>
  <c r="AB233" i="5"/>
  <c r="AB234" i="5"/>
  <c r="AB235" i="5"/>
  <c r="AB236" i="5"/>
  <c r="S236" i="5"/>
  <c r="AB237" i="5"/>
  <c r="AB238" i="5"/>
  <c r="AB239" i="5"/>
  <c r="AB241" i="5"/>
  <c r="AB242" i="5"/>
  <c r="AB243" i="5"/>
  <c r="AB245" i="5"/>
  <c r="AB246" i="5"/>
  <c r="AB247" i="5"/>
  <c r="AB249" i="5"/>
  <c r="AB250" i="5"/>
  <c r="AB251" i="5"/>
  <c r="AB253" i="5"/>
  <c r="AB254" i="5"/>
  <c r="AB255" i="5"/>
  <c r="AB256" i="5"/>
  <c r="AB257" i="5"/>
  <c r="AB258" i="5"/>
  <c r="AB261" i="5"/>
  <c r="AB262" i="5"/>
  <c r="AB263" i="5"/>
  <c r="AB265" i="5"/>
  <c r="AB266" i="5"/>
  <c r="AB267" i="5"/>
  <c r="AB269" i="5"/>
  <c r="AB270" i="5"/>
  <c r="AB271" i="5"/>
  <c r="AB272" i="5"/>
  <c r="AB273" i="5"/>
  <c r="AB274" i="5"/>
  <c r="AB275" i="5"/>
  <c r="AB277" i="5"/>
  <c r="AB278" i="5"/>
  <c r="AB279" i="5"/>
  <c r="AB281" i="5"/>
  <c r="AB282" i="5"/>
  <c r="AB283" i="5"/>
  <c r="AB285" i="5"/>
  <c r="AB286" i="5"/>
  <c r="AB288" i="5"/>
  <c r="AB289" i="5"/>
  <c r="AB290" i="5"/>
  <c r="AB291" i="5"/>
  <c r="AB293" i="5"/>
  <c r="AB294" i="5"/>
  <c r="AB295" i="5"/>
  <c r="AB297" i="5"/>
  <c r="AB298" i="5"/>
  <c r="AB299" i="5"/>
  <c r="AB301" i="5"/>
  <c r="AB302" i="5"/>
  <c r="AB304" i="5"/>
  <c r="AB305" i="5"/>
  <c r="AB306" i="5"/>
  <c r="AB307" i="5"/>
  <c r="AB308" i="5"/>
  <c r="AB309" i="5"/>
  <c r="AB310" i="5"/>
  <c r="AB311" i="5"/>
  <c r="AB313" i="5"/>
  <c r="AB314" i="5"/>
  <c r="AB315" i="5"/>
  <c r="AB316" i="5"/>
  <c r="AB317" i="5"/>
  <c r="AB318"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2" i="5"/>
  <c r="R13" i="5"/>
  <c r="R14" i="5"/>
  <c r="R15" i="5"/>
  <c r="R16" i="5"/>
  <c r="R17" i="5"/>
  <c r="R19" i="5"/>
  <c r="R22" i="5"/>
  <c r="R23" i="5"/>
  <c r="R24" i="5"/>
  <c r="R25" i="5"/>
  <c r="R26" i="5"/>
  <c r="R27" i="5"/>
  <c r="R30" i="5"/>
  <c r="R31" i="5"/>
  <c r="R32" i="5"/>
  <c r="R33" i="5"/>
  <c r="R34" i="5"/>
  <c r="R35" i="5"/>
  <c r="R37" i="5"/>
  <c r="R39" i="5"/>
  <c r="R41" i="5"/>
  <c r="R42" i="5"/>
  <c r="R46" i="5"/>
  <c r="R47" i="5"/>
  <c r="X49" i="5"/>
  <c r="R49" i="5"/>
  <c r="R50" i="5"/>
  <c r="R51" i="5"/>
  <c r="R53" i="5"/>
  <c r="R54" i="5"/>
  <c r="R55" i="5"/>
  <c r="R57" i="5"/>
  <c r="R58" i="5"/>
  <c r="R59" i="5"/>
  <c r="X61" i="5"/>
  <c r="R61" i="5"/>
  <c r="R62" i="5"/>
  <c r="X62" i="5"/>
  <c r="R63" i="5"/>
  <c r="R65" i="5"/>
  <c r="R67" i="5"/>
  <c r="R69" i="5"/>
  <c r="R70" i="5"/>
  <c r="R73" i="5"/>
  <c r="R74" i="5"/>
  <c r="R75" i="5"/>
  <c r="R77" i="5"/>
  <c r="R78" i="5"/>
  <c r="X78" i="5"/>
  <c r="R79" i="5"/>
  <c r="R81" i="5"/>
  <c r="R82" i="5"/>
  <c r="R83" i="5"/>
  <c r="R85" i="5"/>
  <c r="R89" i="5"/>
  <c r="R90" i="5"/>
  <c r="X92" i="5"/>
  <c r="R92" i="5"/>
  <c r="X93" i="5"/>
  <c r="R94" i="5"/>
  <c r="R95" i="5"/>
  <c r="R97" i="5"/>
  <c r="R98" i="5"/>
  <c r="R99" i="5"/>
  <c r="R101" i="5"/>
  <c r="R102" i="5"/>
  <c r="R105" i="5"/>
  <c r="R107" i="5"/>
  <c r="R108" i="5"/>
  <c r="X108" i="5"/>
  <c r="R109" i="5"/>
  <c r="R111" i="5"/>
  <c r="R112" i="5"/>
  <c r="X118" i="5"/>
  <c r="R119" i="5"/>
  <c r="R121" i="5"/>
  <c r="X121" i="5"/>
  <c r="X122" i="5"/>
  <c r="R123" i="5"/>
  <c r="R127" i="5"/>
  <c r="R128" i="5"/>
  <c r="R129" i="5"/>
  <c r="R131" i="5"/>
  <c r="R133" i="5"/>
  <c r="X133" i="5"/>
  <c r="R135" i="5"/>
  <c r="R136" i="5"/>
  <c r="R137" i="5"/>
  <c r="R139" i="5"/>
  <c r="R141" i="5"/>
  <c r="R143" i="5"/>
  <c r="R145" i="5"/>
  <c r="R147" i="5"/>
  <c r="R152" i="5"/>
  <c r="X152" i="5"/>
  <c r="R153" i="5"/>
  <c r="X153" i="5"/>
  <c r="R155" i="5"/>
  <c r="R161" i="5"/>
  <c r="X161" i="5"/>
  <c r="R164" i="5"/>
  <c r="R165" i="5"/>
  <c r="R166" i="5"/>
  <c r="R167" i="5"/>
  <c r="R168" i="5"/>
  <c r="R169" i="5"/>
  <c r="X169" i="5"/>
  <c r="X170" i="5"/>
  <c r="R171" i="5"/>
  <c r="R173" i="5"/>
  <c r="R177" i="5"/>
  <c r="X182" i="5"/>
  <c r="R183" i="5"/>
  <c r="R185" i="5"/>
  <c r="R187" i="5"/>
  <c r="X190" i="5"/>
  <c r="X191" i="5"/>
  <c r="X193" i="5"/>
  <c r="R193" i="5"/>
  <c r="X194" i="5"/>
  <c r="X195" i="5"/>
  <c r="R195" i="5"/>
  <c r="X197" i="5"/>
  <c r="R198" i="5"/>
  <c r="X198" i="5"/>
  <c r="X199" i="5"/>
  <c r="R201" i="5"/>
  <c r="R203" i="5"/>
  <c r="R205" i="5"/>
  <c r="X212" i="5"/>
  <c r="R212" i="5"/>
  <c r="X213" i="5"/>
  <c r="X214" i="5"/>
  <c r="R219" i="5"/>
  <c r="R223" i="5"/>
  <c r="R227" i="5"/>
  <c r="R230" i="5"/>
  <c r="R231" i="5"/>
  <c r="R233" i="5"/>
  <c r="R237" i="5"/>
  <c r="R245" i="5"/>
  <c r="R249" i="5"/>
  <c r="R255" i="5"/>
  <c r="R257" i="5"/>
  <c r="X257" i="5"/>
  <c r="R259" i="5"/>
  <c r="X261" i="5"/>
  <c r="X262" i="5"/>
  <c r="R263" i="5"/>
  <c r="R269" i="5"/>
  <c r="R271" i="5"/>
  <c r="R273" i="5"/>
  <c r="X275" i="5"/>
  <c r="R275" i="5"/>
  <c r="R283" i="5"/>
  <c r="R285" i="5"/>
  <c r="R289" i="5"/>
  <c r="X289" i="5"/>
  <c r="R291" i="5"/>
  <c r="R295" i="5"/>
  <c r="R301" i="5"/>
  <c r="X301" i="5"/>
  <c r="X302" i="5"/>
  <c r="R304" i="5"/>
  <c r="R309" i="5"/>
  <c r="R310" i="5"/>
  <c r="R313" i="5"/>
  <c r="X315" i="5"/>
  <c r="R315" i="5"/>
  <c r="R317" i="5"/>
  <c r="R318" i="5"/>
  <c r="R320" i="5"/>
  <c r="R321" i="5"/>
  <c r="X321" i="5"/>
  <c r="R322" i="5"/>
  <c r="R325"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D6" i="6"/>
  <c r="X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S16" i="5"/>
  <c r="S219" i="5"/>
  <c r="S78" i="5"/>
  <c r="S293" i="5"/>
  <c r="S315" i="5"/>
  <c r="S241" i="5"/>
  <c r="S81" i="5"/>
  <c r="S204" i="5"/>
  <c r="S26" i="5"/>
  <c r="S56" i="5"/>
  <c r="S245" i="5"/>
  <c r="S196" i="5"/>
  <c r="S179" i="5"/>
  <c r="S180" i="5"/>
  <c r="S17" i="5"/>
  <c r="S264" i="5"/>
  <c r="S91" i="5"/>
  <c r="S20" i="5"/>
  <c r="S289" i="5"/>
  <c r="S230" i="5"/>
  <c r="S46" i="5"/>
  <c r="S292" i="5"/>
  <c r="S242" i="5"/>
  <c r="S154" i="5"/>
  <c r="S126" i="5"/>
  <c r="S153" i="5"/>
  <c r="S171" i="5"/>
  <c r="S112" i="5"/>
  <c r="S161" i="5"/>
  <c r="S98" i="5"/>
  <c r="S309" i="5"/>
  <c r="S185" i="5"/>
  <c r="S256" i="5"/>
  <c r="S28" i="5"/>
  <c r="S213" i="5"/>
  <c r="S304" i="5"/>
  <c r="S82" i="5"/>
  <c r="S262" i="5"/>
  <c r="S208" i="5"/>
  <c r="S302" i="5"/>
  <c r="S216" i="5"/>
  <c r="S108" i="5"/>
  <c r="S32" i="5"/>
  <c r="S148" i="5"/>
  <c r="S37" i="5"/>
  <c r="S247" i="5"/>
  <c r="S266" i="5"/>
  <c r="S74" i="5"/>
  <c r="S310" i="5"/>
  <c r="S250" i="5"/>
  <c r="S166" i="5"/>
  <c r="S162" i="5"/>
  <c r="S174" i="5"/>
  <c r="S69" i="5"/>
  <c r="G64" i="6" a="1"/>
  <c r="S87" i="5"/>
  <c r="S209" i="5"/>
  <c r="S92" i="5"/>
  <c r="S127" i="5"/>
  <c r="S300" i="5"/>
  <c r="S140" i="5"/>
  <c r="S123" i="5"/>
  <c r="S278" i="5"/>
  <c r="S191" i="5"/>
  <c r="S232" i="5"/>
  <c r="S113" i="5"/>
  <c r="S147" i="5"/>
  <c r="S206" i="5"/>
  <c r="S106" i="5"/>
  <c r="S203" i="5"/>
  <c r="S228" i="5"/>
  <c r="S316" i="5"/>
  <c r="S54" i="5"/>
  <c r="S183" i="5"/>
  <c r="S109" i="5"/>
  <c r="S5" i="5"/>
  <c r="S43" i="5"/>
  <c r="S296" i="5"/>
  <c r="S11" i="5"/>
  <c r="S220" i="5"/>
  <c r="S41" i="5"/>
  <c r="S104" i="5"/>
  <c r="S272" i="5"/>
  <c r="S273" i="5"/>
  <c r="S49" i="5"/>
  <c r="S244" i="5"/>
  <c r="S158" i="5"/>
  <c r="S182" i="5"/>
  <c r="S68" i="5"/>
  <c r="S195" i="5"/>
  <c r="S282" i="5"/>
  <c r="S101" i="5"/>
  <c r="S317" i="5"/>
  <c r="S260" i="5"/>
  <c r="S176" i="5"/>
  <c r="S211" i="5"/>
  <c r="S202" i="5"/>
  <c r="S27" i="5"/>
  <c r="S299" i="5"/>
  <c r="S122" i="5"/>
  <c r="S94" i="5"/>
  <c r="S64" i="5"/>
  <c r="S305" i="5"/>
  <c r="S30" i="5"/>
  <c r="S243" i="5"/>
  <c r="S210" i="5"/>
  <c r="S142" i="5"/>
  <c r="S288" i="5"/>
  <c r="S298" i="5"/>
  <c r="S235" i="5"/>
  <c r="S252" i="5"/>
  <c r="T236" i="5"/>
  <c r="S248" i="5"/>
  <c r="S33" i="5"/>
  <c r="S291" i="5"/>
  <c r="S102" i="5"/>
  <c r="S71" i="5"/>
  <c r="S263" i="5"/>
  <c r="S287" i="5"/>
  <c r="S138" i="5"/>
  <c r="S124" i="5"/>
  <c r="S163" i="5"/>
  <c r="S294" i="5"/>
  <c r="S83" i="5"/>
  <c r="S198" i="5"/>
  <c r="S237" i="5"/>
  <c r="S90" i="5"/>
  <c r="S276" i="5"/>
  <c r="S31" i="5"/>
  <c r="S38" i="5"/>
  <c r="S19" i="5"/>
  <c r="S297" i="5"/>
  <c r="S200" i="5"/>
  <c r="S267" i="5"/>
  <c r="S254" i="5"/>
  <c r="S136" i="5"/>
  <c r="T40" i="5"/>
  <c r="S53" i="5"/>
  <c r="S188" i="5"/>
  <c r="S57" i="5"/>
  <c r="S303" i="5"/>
  <c r="S224" i="5"/>
  <c r="S259" i="5"/>
  <c r="S199" i="5"/>
  <c r="S103" i="5"/>
  <c r="S21" i="5"/>
  <c r="S89" i="5"/>
  <c r="S201" i="5"/>
  <c r="S137" i="5"/>
  <c r="S55" i="5"/>
  <c r="S25" i="5"/>
  <c r="S88" i="5"/>
  <c r="S151" i="5"/>
  <c r="S280" i="5"/>
  <c r="S307" i="5"/>
  <c r="S172" i="5"/>
  <c r="S240" i="5"/>
  <c r="S141" i="5"/>
  <c r="S312" i="5"/>
  <c r="S51" i="5"/>
  <c r="S100" i="5"/>
  <c r="S59" i="5"/>
  <c r="S217" i="5"/>
  <c r="S125" i="5"/>
  <c r="S97" i="5"/>
  <c r="S193" i="5"/>
  <c r="S36" i="5"/>
  <c r="S186" i="5"/>
  <c r="S258" i="5"/>
  <c r="S80" i="5"/>
  <c r="S319" i="5"/>
  <c r="S79" i="5"/>
  <c r="S301" i="5"/>
  <c r="S143" i="5"/>
  <c r="S132" i="5"/>
  <c r="S169" i="5"/>
  <c r="S84" i="5"/>
  <c r="S311" i="5"/>
  <c r="S50" i="5"/>
  <c r="S251" i="5"/>
  <c r="S150" i="5"/>
  <c r="S192" i="5"/>
  <c r="S135" i="5"/>
  <c r="S314" i="5"/>
  <c r="S121" i="5"/>
  <c r="S279" i="5"/>
  <c r="S44" i="5"/>
  <c r="T107" i="5"/>
  <c r="S218" i="5"/>
  <c r="S110" i="5"/>
  <c r="S12" i="5"/>
  <c r="S308" i="5"/>
  <c r="S152" i="5"/>
  <c r="S95" i="5"/>
  <c r="S285" i="5"/>
  <c r="S205" i="5"/>
  <c r="S61" i="5"/>
  <c r="S249" i="5"/>
  <c r="S15" i="5"/>
  <c r="S164" i="5"/>
  <c r="S268" i="5"/>
  <c r="S77" i="5"/>
  <c r="S9" i="5"/>
  <c r="S22" i="5"/>
  <c r="S190" i="5"/>
  <c r="S214" i="5"/>
  <c r="S277" i="5"/>
  <c r="S93" i="5"/>
  <c r="S146" i="5"/>
  <c r="S177" i="5"/>
  <c r="S286" i="5"/>
  <c r="T16" i="5"/>
  <c r="S7" i="5"/>
  <c r="S207" i="5"/>
  <c r="S65" i="5"/>
  <c r="S178" i="5"/>
  <c r="S47" i="5"/>
  <c r="S117" i="5"/>
  <c r="S290" i="5"/>
  <c r="S225" i="5"/>
  <c r="S313" i="5"/>
  <c r="S10" i="5"/>
  <c r="S129" i="5"/>
  <c r="S60" i="5"/>
  <c r="S306" i="5"/>
  <c r="S295" i="5"/>
  <c r="S119" i="5"/>
  <c r="S265" i="5"/>
  <c r="S149" i="5"/>
  <c r="S70" i="5"/>
  <c r="S223" i="5"/>
  <c r="S212" i="5"/>
  <c r="S99" i="5"/>
  <c r="S318" i="5"/>
  <c r="S261" i="5"/>
  <c r="S111" i="5"/>
  <c r="S73" i="5"/>
  <c r="S13" i="5"/>
  <c r="S39" i="5"/>
  <c r="S275" i="5"/>
  <c r="S35" i="5"/>
  <c r="S144" i="5"/>
  <c r="S86" i="5"/>
  <c r="S120" i="5"/>
  <c r="S257" i="5"/>
  <c r="S281" i="5"/>
  <c r="S24" i="5"/>
  <c r="S229" i="5"/>
  <c r="S18" i="5"/>
  <c r="S215" i="5"/>
  <c r="S189" i="5"/>
  <c r="S128" i="5"/>
  <c r="S155" i="5"/>
  <c r="S63" i="5"/>
  <c r="S72" i="5"/>
  <c r="S145" i="5"/>
  <c r="S184" i="5"/>
  <c r="S96" i="5"/>
  <c r="S67" i="5"/>
  <c r="S222" i="5"/>
  <c r="S270" i="5"/>
  <c r="S175" i="5"/>
  <c r="S116" i="5"/>
  <c r="S231" i="5"/>
  <c r="S139" i="5"/>
  <c r="S168" i="5"/>
  <c r="S118" i="5"/>
  <c r="S105" i="5"/>
  <c r="S283" i="5"/>
  <c r="S238" i="5"/>
  <c r="S6" i="5"/>
  <c r="S8" i="5"/>
  <c r="S52" i="5"/>
  <c r="S239" i="5"/>
  <c r="S197" i="5"/>
  <c r="S159" i="5"/>
  <c r="S181" i="5"/>
  <c r="S133" i="5"/>
  <c r="S167" i="5"/>
  <c r="S34" i="5"/>
  <c r="S160" i="5"/>
  <c r="S134" i="5"/>
  <c r="S271" i="5"/>
  <c r="S246" i="5"/>
  <c r="S14" i="5"/>
  <c r="S165" i="5"/>
  <c r="S48" i="5"/>
  <c r="S173" i="5"/>
  <c r="S85" i="5"/>
  <c r="S58" i="5"/>
  <c r="S253" i="5"/>
  <c r="S255" i="5"/>
  <c r="S234" i="5"/>
  <c r="S269" i="5"/>
  <c r="S194" i="5"/>
  <c r="S187" i="5"/>
  <c r="S29" i="5"/>
  <c r="S226" i="5"/>
  <c r="S170" i="5"/>
  <c r="S45" i="5"/>
  <c r="S156" i="5"/>
  <c r="S75" i="5"/>
  <c r="S227" i="5"/>
  <c r="S66" i="5"/>
  <c r="S131" i="5"/>
  <c r="S274" i="5"/>
  <c r="S221" i="5"/>
  <c r="S23" i="5"/>
  <c r="S284" i="5"/>
  <c r="S233" i="5"/>
  <c r="S130" i="5"/>
  <c r="S42" i="5"/>
  <c r="S76" i="5"/>
  <c r="T114" i="5"/>
  <c r="T115" i="5"/>
  <c r="T62" i="5"/>
  <c r="G68" i="6" l="1"/>
  <c r="A15" i="6"/>
  <c r="G21" i="6"/>
  <c r="B41" i="6"/>
  <c r="G41" i="6" s="1"/>
  <c r="B51" i="6"/>
  <c r="G51" i="6" s="1"/>
  <c r="G22" i="6"/>
  <c r="H22" i="6" s="1"/>
  <c r="D22" i="6" s="1"/>
  <c r="B47" i="6"/>
  <c r="G47" i="6" s="1"/>
  <c r="B27" i="6"/>
  <c r="G27" i="6" s="1"/>
  <c r="B52" i="6"/>
  <c r="G52" i="6" s="1"/>
  <c r="G17" i="6"/>
  <c r="H17" i="6" s="1"/>
  <c r="C17" i="6"/>
  <c r="B42" i="6"/>
  <c r="G42" i="6" s="1"/>
  <c r="B37" i="6"/>
  <c r="G37" i="6" s="1"/>
  <c r="F27" i="6"/>
  <c r="B32" i="6"/>
  <c r="G32" i="6" s="1"/>
  <c r="D16" i="6"/>
  <c r="C16" i="6"/>
  <c r="F26" i="6"/>
  <c r="D74" i="4"/>
  <c r="D31" i="4"/>
  <c r="B36" i="6"/>
  <c r="G36" i="6" s="1"/>
  <c r="F21" i="6"/>
  <c r="B31" i="6"/>
  <c r="G31" i="6" s="1"/>
  <c r="D15" i="6"/>
  <c r="B50" i="6"/>
  <c r="G50" i="6" s="1"/>
  <c r="B45" i="6"/>
  <c r="G45" i="6" s="1"/>
  <c r="B25" i="6"/>
  <c r="G25" i="6" s="1"/>
  <c r="B35" i="6"/>
  <c r="G35" i="6" s="1"/>
  <c r="B40" i="6"/>
  <c r="G40" i="6" s="1"/>
  <c r="G20" i="6"/>
  <c r="H20" i="6" s="1"/>
  <c r="D20" i="6" s="1"/>
  <c r="B30" i="6"/>
  <c r="G30" i="6" s="1"/>
  <c r="C15" i="6"/>
  <c r="F25" i="6"/>
  <c r="B34" i="6"/>
  <c r="G34" i="6" s="1"/>
  <c r="F24" i="6"/>
  <c r="G19" i="6"/>
  <c r="B44" i="6"/>
  <c r="G44" i="6" s="1"/>
  <c r="B49" i="6"/>
  <c r="G49" i="6" s="1"/>
  <c r="B55" i="4"/>
  <c r="A38" i="6" s="1"/>
  <c r="B83" i="4"/>
  <c r="A59" i="6" s="1"/>
  <c r="B61" i="4"/>
  <c r="A43" i="6" s="1"/>
  <c r="B49" i="4"/>
  <c r="A33" i="6" s="1"/>
  <c r="B85" i="4"/>
  <c r="A60" i="6" s="1"/>
  <c r="B67" i="4"/>
  <c r="A48" i="6" s="1"/>
  <c r="B77" i="4"/>
  <c r="A55" i="6" s="1"/>
  <c r="B81" i="4"/>
  <c r="A58" i="6" s="1"/>
  <c r="B79" i="4"/>
  <c r="A57" i="6" s="1"/>
  <c r="B31" i="4"/>
  <c r="A18" i="6" s="1"/>
  <c r="B87" i="4"/>
  <c r="A62" i="6" s="1"/>
  <c r="B75" i="4"/>
  <c r="A54" i="6" s="1"/>
  <c r="B43" i="4"/>
  <c r="A28" i="6" s="1"/>
  <c r="B89" i="4"/>
  <c r="A63" i="6" s="1"/>
  <c r="B37" i="4"/>
  <c r="A23" i="6" s="1"/>
  <c r="G14" i="6"/>
  <c r="H14" i="6" s="1"/>
  <c r="B24" i="6"/>
  <c r="G24" i="6" s="1"/>
  <c r="B39" i="6"/>
  <c r="G39" i="6" s="1"/>
  <c r="B29" i="6"/>
  <c r="G29" i="6" s="1"/>
  <c r="F19" i="6"/>
  <c r="C14" i="6"/>
  <c r="C12" i="6"/>
  <c r="D49" i="4"/>
  <c r="C11" i="6"/>
  <c r="A27" i="6"/>
  <c r="C10" i="6"/>
  <c r="C9" i="6"/>
  <c r="B35" i="4"/>
  <c r="A22" i="6" s="1"/>
  <c r="D43" i="4"/>
  <c r="C8" i="6"/>
  <c r="D37" i="4"/>
  <c r="D61" i="4"/>
  <c r="D67" i="4"/>
  <c r="C7" i="6"/>
  <c r="B69" i="4"/>
  <c r="A50" i="6" s="1"/>
  <c r="A24" i="6"/>
  <c r="B68" i="4"/>
  <c r="A49" i="6" s="1"/>
  <c r="B62" i="4"/>
  <c r="A44" i="6" s="1"/>
  <c r="B56" i="4"/>
  <c r="A39" i="6" s="1"/>
  <c r="B51" i="4"/>
  <c r="A35" i="6" s="1"/>
  <c r="B63" i="4"/>
  <c r="A45" i="6" s="1"/>
  <c r="A25" i="6"/>
  <c r="B64" i="4"/>
  <c r="A46" i="6" s="1"/>
  <c r="B58" i="4"/>
  <c r="A41" i="6" s="1"/>
  <c r="C5" i="6"/>
  <c r="G74" i="4"/>
  <c r="G67" i="4"/>
  <c r="G37" i="4"/>
  <c r="B71" i="4"/>
  <c r="A52" i="6" s="1"/>
  <c r="G43" i="4"/>
  <c r="G61" i="4"/>
  <c r="G65" i="6"/>
  <c r="B53" i="4"/>
  <c r="A37" i="6" s="1"/>
  <c r="B59" i="4"/>
  <c r="A42" i="6" s="1"/>
  <c r="G67" i="6"/>
  <c r="A14" i="6"/>
  <c r="B32" i="4"/>
  <c r="A19" i="6" s="1"/>
  <c r="G66" i="6"/>
  <c r="G31" i="4"/>
  <c r="A16" i="6"/>
  <c r="G55" i="4"/>
  <c r="C4" i="6"/>
  <c r="G64" i="6"/>
  <c r="B70" i="4"/>
  <c r="A51" i="6" s="1"/>
  <c r="A26" i="6"/>
  <c r="T11" i="5"/>
  <c r="T12" i="5"/>
  <c r="T34" i="5"/>
  <c r="T6" i="5"/>
  <c r="T218" i="5"/>
  <c r="T22" i="5"/>
  <c r="T222" i="5"/>
  <c r="T232" i="5"/>
  <c r="T19" i="5"/>
  <c r="T91" i="5"/>
  <c r="T282" i="5"/>
  <c r="T312" i="5"/>
  <c r="T96" i="5"/>
  <c r="T87" i="5"/>
  <c r="T92" i="5"/>
  <c r="T316" i="5"/>
  <c r="T126" i="5"/>
  <c r="T263" i="5"/>
  <c r="T271" i="5"/>
  <c r="T289" i="5"/>
  <c r="T303" i="5"/>
  <c r="T104" i="5"/>
  <c r="T279" i="5"/>
  <c r="T245" i="5"/>
  <c r="T285" i="5"/>
  <c r="T111" i="5"/>
  <c r="T196" i="5"/>
  <c r="T147" i="5"/>
  <c r="T124" i="5"/>
  <c r="T17" i="5"/>
  <c r="T209" i="5"/>
  <c r="T127" i="5"/>
  <c r="T8" i="5"/>
  <c r="T206" i="5"/>
  <c r="T120" i="5"/>
  <c r="T131" i="5"/>
  <c r="T95" i="5"/>
  <c r="T27" i="5"/>
  <c r="T235" i="5"/>
  <c r="T56" i="5"/>
  <c r="T317" i="5"/>
  <c r="T224" i="5"/>
  <c r="T199" i="5"/>
  <c r="T151" i="5"/>
  <c r="T75" i="5"/>
  <c r="T182" i="5"/>
  <c r="T212" i="5"/>
  <c r="T202" i="5"/>
  <c r="T106" i="5"/>
  <c r="T105" i="5"/>
  <c r="T266" i="5"/>
  <c r="T270" i="5"/>
  <c r="T262" i="5"/>
  <c r="T160" i="5"/>
  <c r="T221" i="5"/>
  <c r="T310" i="5"/>
  <c r="T61" i="5"/>
  <c r="T173" i="5"/>
  <c r="T133" i="5"/>
  <c r="T264" i="5"/>
  <c r="T308" i="5"/>
  <c r="T42" i="5"/>
  <c r="T135" i="5"/>
  <c r="T297" i="5"/>
  <c r="T274" i="5"/>
  <c r="T294" i="5"/>
  <c r="T82" i="5"/>
  <c r="T47" i="5"/>
  <c r="T238" i="5"/>
  <c r="T23" i="5"/>
  <c r="T139" i="5"/>
  <c r="T183" i="5"/>
  <c r="T112" i="5"/>
  <c r="T191" i="5"/>
  <c r="T277" i="5"/>
  <c r="T72" i="5"/>
  <c r="T193" i="5"/>
  <c r="T195" i="5"/>
  <c r="T229" i="5"/>
  <c r="T15" i="5"/>
  <c r="T9" i="5"/>
  <c r="T167" i="5"/>
  <c r="T123" i="5"/>
  <c r="T26" i="5"/>
  <c r="T146" i="5"/>
  <c r="T281" i="5"/>
  <c r="T186" i="5"/>
  <c r="T177" i="5"/>
  <c r="T73" i="5"/>
  <c r="T242" i="5"/>
  <c r="T248" i="5"/>
  <c r="T100" i="5"/>
  <c r="T118" i="5"/>
  <c r="T37" i="5"/>
  <c r="T99" i="5"/>
  <c r="T174" i="5"/>
  <c r="T314" i="5"/>
  <c r="T36" i="5"/>
  <c r="T74" i="5"/>
  <c r="T194" i="5"/>
  <c r="T113" i="5"/>
  <c r="T257" i="5"/>
  <c r="T184" i="5"/>
  <c r="T102" i="5"/>
  <c r="T203" i="5"/>
  <c r="T109" i="5"/>
  <c r="T10" i="5"/>
  <c r="T256" i="5"/>
  <c r="T210" i="5"/>
  <c r="T215" i="5"/>
  <c r="T260" i="5"/>
  <c r="T125" i="5"/>
  <c r="T169" i="5"/>
  <c r="T108" i="5"/>
  <c r="T219" i="5"/>
  <c r="T313" i="5"/>
  <c r="T315" i="5"/>
  <c r="T220" i="5"/>
  <c r="T7" i="5"/>
  <c r="T292" i="5"/>
  <c r="T180" i="5"/>
  <c r="T63" i="5"/>
  <c r="T225" i="5"/>
  <c r="T253" i="5"/>
  <c r="T81" i="5"/>
  <c r="T304" i="5"/>
  <c r="T14" i="5"/>
  <c r="T299" i="5"/>
  <c r="T97" i="5"/>
  <c r="T144" i="5"/>
  <c r="T268" i="5"/>
  <c r="T58" i="5"/>
  <c r="T234" i="5"/>
  <c r="T204" i="5"/>
  <c r="T172" i="5"/>
  <c r="T35" i="5"/>
  <c r="T134" i="5"/>
  <c r="T155" i="5"/>
  <c r="T50" i="5"/>
  <c r="T150" i="5"/>
  <c r="T59" i="5"/>
  <c r="T197" i="5"/>
  <c r="T149" i="5"/>
  <c r="T272" i="5"/>
  <c r="T295" i="5"/>
  <c r="T291" i="5"/>
  <c r="T261" i="5"/>
  <c r="T79" i="5"/>
  <c r="T302" i="5"/>
  <c r="T128" i="5"/>
  <c r="T168" i="5"/>
  <c r="T276" i="5"/>
  <c r="T296" i="5"/>
  <c r="T243" i="5"/>
  <c r="T231" i="5"/>
  <c r="T189" i="5"/>
  <c r="T254" i="5"/>
  <c r="T25" i="5"/>
  <c r="T71" i="5"/>
  <c r="T185" i="5"/>
  <c r="T28" i="5"/>
  <c r="T13" i="5"/>
  <c r="T65" i="5"/>
  <c r="T267" i="5"/>
  <c r="T226" i="5"/>
  <c r="T84" i="5"/>
  <c r="T290" i="5"/>
  <c r="T305" i="5"/>
  <c r="T293" i="5"/>
  <c r="T241" i="5"/>
  <c r="T41" i="5"/>
  <c r="T207" i="5"/>
  <c r="T158" i="5"/>
  <c r="T301" i="5"/>
  <c r="T156" i="5"/>
  <c r="T32" i="5"/>
  <c r="T68" i="5"/>
  <c r="T24" i="5"/>
  <c r="T103" i="5"/>
  <c r="T60" i="5"/>
  <c r="T66" i="5"/>
  <c r="T101" i="5"/>
  <c r="T48" i="5"/>
  <c r="T273" i="5"/>
  <c r="T159" i="5"/>
  <c r="T46" i="5"/>
  <c r="T278" i="5"/>
  <c r="T29" i="5"/>
  <c r="T94" i="5"/>
  <c r="T117" i="5"/>
  <c r="T43" i="5"/>
  <c r="T78" i="5"/>
  <c r="T255" i="5"/>
  <c r="T213" i="5"/>
  <c r="T93" i="5"/>
  <c r="T216" i="5"/>
  <c r="T55" i="5"/>
  <c r="T122" i="5"/>
  <c r="T311" i="5"/>
  <c r="T309" i="5"/>
  <c r="T31" i="5"/>
  <c r="T239" i="5"/>
  <c r="T269" i="5"/>
  <c r="T116" i="5"/>
  <c r="T45" i="5"/>
  <c r="T64" i="5"/>
  <c r="T98" i="5"/>
  <c r="T251" i="5"/>
  <c r="T21" i="5"/>
  <c r="T201" i="5"/>
  <c r="T259" i="5"/>
  <c r="T170" i="5"/>
  <c r="T228" i="5"/>
  <c r="T5" i="5"/>
  <c r="T85" i="5"/>
  <c r="T83" i="5"/>
  <c r="T258" i="5"/>
  <c r="T176" i="5"/>
  <c r="T249" i="5"/>
  <c r="T129" i="5"/>
  <c r="T148" i="5"/>
  <c r="T152" i="5"/>
  <c r="T319" i="5"/>
  <c r="T288" i="5"/>
  <c r="T145" i="5"/>
  <c r="T230" i="5"/>
  <c r="T275" i="5"/>
  <c r="T164" i="5"/>
  <c r="T200" i="5"/>
  <c r="T265" i="5"/>
  <c r="T205" i="5"/>
  <c r="T67" i="5"/>
  <c r="T233" i="5"/>
  <c r="T211" i="5"/>
  <c r="T38" i="5"/>
  <c r="T227" i="5"/>
  <c r="T300" i="5"/>
  <c r="T318" i="5"/>
  <c r="T142" i="5"/>
  <c r="T287" i="5"/>
  <c r="T246" i="5"/>
  <c r="T178" i="5"/>
  <c r="T143" i="5"/>
  <c r="T252" i="5"/>
  <c r="T119" i="5"/>
  <c r="T132" i="5"/>
  <c r="T250" i="5"/>
  <c r="T70" i="5"/>
  <c r="T240" i="5"/>
  <c r="T130" i="5"/>
  <c r="T286" i="5"/>
  <c r="T280" i="5"/>
  <c r="T247" i="5"/>
  <c r="T57" i="5"/>
  <c r="T33" i="5"/>
  <c r="T121" i="5"/>
  <c r="T307" i="5"/>
  <c r="T237" i="5"/>
  <c r="T69" i="5"/>
  <c r="T49" i="5"/>
  <c r="T138" i="5"/>
  <c r="T284" i="5"/>
  <c r="T110" i="5"/>
  <c r="T223" i="5"/>
  <c r="T141" i="5"/>
  <c r="T18" i="5"/>
  <c r="T86" i="5"/>
  <c r="T20" i="5"/>
  <c r="T140" i="5"/>
  <c r="T76" i="5"/>
  <c r="T298" i="5"/>
  <c r="T283" i="5"/>
  <c r="T198" i="5"/>
  <c r="T175" i="5"/>
  <c r="T208" i="5"/>
  <c r="T244" i="5"/>
  <c r="T192" i="5"/>
  <c r="T30" i="5"/>
  <c r="T181" i="5"/>
  <c r="T39" i="5"/>
  <c r="T214" i="5"/>
  <c r="C22" i="6" l="1"/>
  <c r="H21" i="6"/>
  <c r="D21" i="6" s="1"/>
  <c r="H27" i="6"/>
  <c r="F68" i="6"/>
  <c r="H68" i="6" s="1"/>
  <c r="F52" i="6"/>
  <c r="H52" i="6" s="1"/>
  <c r="F47" i="6"/>
  <c r="H47" i="6" s="1"/>
  <c r="F37" i="6"/>
  <c r="H37" i="6" s="1"/>
  <c r="F42" i="6"/>
  <c r="H42" i="6" s="1"/>
  <c r="F32" i="6"/>
  <c r="H32" i="6" s="1"/>
  <c r="D17" i="6"/>
  <c r="K68" i="6"/>
  <c r="K67" i="6"/>
  <c r="C21" i="6"/>
  <c r="F36" i="6"/>
  <c r="H36" i="6" s="1"/>
  <c r="F51" i="6"/>
  <c r="H51" i="6" s="1"/>
  <c r="F67" i="6"/>
  <c r="H67" i="6" s="1"/>
  <c r="F31" i="6"/>
  <c r="H31" i="6" s="1"/>
  <c r="F46" i="6"/>
  <c r="H46" i="6" s="1"/>
  <c r="F41" i="6"/>
  <c r="H41" i="6" s="1"/>
  <c r="H26" i="6"/>
  <c r="C20" i="6"/>
  <c r="F45" i="6"/>
  <c r="H45" i="6" s="1"/>
  <c r="F50" i="6"/>
  <c r="H50" i="6" s="1"/>
  <c r="H25" i="6"/>
  <c r="F30" i="6"/>
  <c r="H30" i="6" s="1"/>
  <c r="F35" i="6"/>
  <c r="H35" i="6" s="1"/>
  <c r="F40" i="6"/>
  <c r="H40" i="6" s="1"/>
  <c r="F66" i="6"/>
  <c r="H66" i="6" s="1"/>
  <c r="K66" i="6"/>
  <c r="D14" i="6"/>
  <c r="H19" i="6"/>
  <c r="F65" i="6"/>
  <c r="F49" i="6"/>
  <c r="H49" i="6" s="1"/>
  <c r="F29" i="6"/>
  <c r="H29" i="6" s="1"/>
  <c r="H24" i="6"/>
  <c r="F44" i="6"/>
  <c r="H44" i="6" s="1"/>
  <c r="F34" i="6"/>
  <c r="H34" i="6" s="1"/>
  <c r="F39" i="6"/>
  <c r="H39" i="6" s="1"/>
  <c r="F54" i="6"/>
  <c r="B64" i="6"/>
  <c r="H64" i="6"/>
  <c r="D42" i="6" l="1"/>
  <c r="C42" i="6"/>
  <c r="D47" i="6"/>
  <c r="C47" i="6"/>
  <c r="D27" i="6"/>
  <c r="C27" i="6"/>
  <c r="D32" i="6"/>
  <c r="C32" i="6"/>
  <c r="D37" i="6"/>
  <c r="C37" i="6"/>
  <c r="D52" i="6"/>
  <c r="C52" i="6"/>
  <c r="C68" i="6"/>
  <c r="D68" i="6"/>
  <c r="C67" i="6"/>
  <c r="D67" i="6"/>
  <c r="D31" i="6"/>
  <c r="C31" i="6"/>
  <c r="D51" i="6"/>
  <c r="C51" i="6"/>
  <c r="D26" i="6"/>
  <c r="C26" i="6"/>
  <c r="D41" i="6"/>
  <c r="C41" i="6"/>
  <c r="D46" i="6"/>
  <c r="C46" i="6"/>
  <c r="D36" i="6"/>
  <c r="C36" i="6"/>
  <c r="D66" i="6"/>
  <c r="C66" i="6"/>
  <c r="D40" i="6"/>
  <c r="C40" i="6"/>
  <c r="D30" i="6"/>
  <c r="C30" i="6"/>
  <c r="D25" i="6"/>
  <c r="C25" i="6"/>
  <c r="D45" i="6"/>
  <c r="C45" i="6"/>
  <c r="D35" i="6"/>
  <c r="C35" i="6"/>
  <c r="D50" i="6"/>
  <c r="C50" i="6"/>
  <c r="C2" i="6"/>
  <c r="B2" i="6"/>
  <c r="D19" i="6"/>
  <c r="C19" i="6"/>
  <c r="H65" i="6"/>
  <c r="F63" i="6"/>
  <c r="H63" i="6" s="1"/>
  <c r="F62" i="6"/>
  <c r="H62" i="6" s="1"/>
  <c r="F59" i="6"/>
  <c r="H59" i="6" s="1"/>
  <c r="F57" i="6"/>
  <c r="H57" i="6" s="1"/>
  <c r="F60" i="6"/>
  <c r="H60" i="6" s="1"/>
  <c r="F55" i="6"/>
  <c r="H54" i="6"/>
  <c r="F58" i="6"/>
  <c r="H58" i="6" s="1"/>
  <c r="D44" i="6"/>
  <c r="C44" i="6"/>
  <c r="D24" i="6"/>
  <c r="C24" i="6"/>
  <c r="D29" i="6"/>
  <c r="C29" i="6"/>
  <c r="D49" i="6"/>
  <c r="C49" i="6"/>
  <c r="K65" i="6"/>
  <c r="D39" i="6"/>
  <c r="C39" i="6"/>
  <c r="D34" i="6"/>
  <c r="C34" i="6"/>
  <c r="C64" i="6"/>
  <c r="D64" i="6"/>
  <c r="D54" i="6" l="1"/>
  <c r="C54" i="6"/>
  <c r="D59" i="6"/>
  <c r="C59" i="6"/>
  <c r="D58" i="6"/>
  <c r="C58" i="6"/>
  <c r="H55" i="6"/>
  <c r="F56" i="6"/>
  <c r="H56" i="6" s="1"/>
  <c r="D57" i="6"/>
  <c r="C57" i="6"/>
  <c r="D62" i="6"/>
  <c r="C62" i="6"/>
  <c r="D63" i="6"/>
  <c r="C63" i="6"/>
  <c r="D65" i="6"/>
  <c r="C65"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<sst xmlns="http://schemas.openxmlformats.org/spreadsheetml/2006/main" count="22888" uniqueCount="15965">
  <si>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</si>
  <si>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</si>
  <si>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</si>
  <si>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</si>
  <si>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</si>
  <si>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</si>
  <si>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</si>
  <si>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</si>
  <si>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</si>
  <si>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</si>
  <si>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</si>
  <si>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</si>
  <si>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</si>
  <si>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</si>
  <si>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</si>
  <si>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</si>
  <si>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</si>
  <si>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</si>
  <si>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</si>
  <si>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</si>
  <si>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</si>
  <si>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</si>
  <si>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</si>
  <si>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</si>
  <si>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</si>
  <si>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</si>
  <si>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</si>
  <si>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</si>
  <si>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</si>
  <si>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</si>
  <si>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</si>
  <si>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</si>
  <si>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</si>
  <si>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</si>
  <si>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</si>
  <si>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</si>
  <si>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</si>
  <si>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</si>
  <si>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</si>
  <si>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</si>
  <si>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</si>
  <si>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</si>
  <si>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</si>
  <si>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</si>
  <si>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</si>
  <si>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</si>
  <si>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</si>
  <si>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</si>
  <si>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</si>
  <si>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</si>
  <si>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</si>
  <si>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</si>
  <si>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</si>
  <si>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</si>
  <si>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</si>
  <si>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</si>
  <si>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</si>
  <si>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</si>
  <si>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</si>
  <si>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</si>
  <si>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</si>
  <si>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</si>
  <si>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</si>
  <si>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</si>
  <si>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</si>
  <si>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</si>
  <si>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</si>
  <si>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</si>
  <si>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</si>
  <si>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</si>
  <si>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</si>
  <si>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</si>
  <si>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</si>
  <si>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</si>
  <si>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</si>
  <si>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</si>
  <si>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</si>
  <si>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</si>
  <si>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</si>
  <si>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</si>
  <si>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</si>
  <si>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</si>
  <si>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</si>
  <si>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</si>
  <si>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</si>
  <si>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</si>
  <si>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</si>
  <si>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</si>
  <si>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</si>
  <si>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</si>
  <si>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</si>
  <si>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</si>
  <si>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</si>
  <si>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</si>
  <si>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</si>
  <si>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</si>
  <si>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</si>
  <si>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</si>
  <si>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</si>
  <si>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</si>
  <si>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</si>
  <si>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</si>
  <si>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</si>
  <si>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</si>
  <si>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</si>
  <si>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</si>
  <si>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</si>
  <si>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</si>
  <si>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</si>
  <si>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</si>
  <si>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</si>
  <si>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</si>
  <si>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</si>
  <si>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</si>
  <si>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</si>
  <si>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</si>
  <si>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</si>
  <si>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</si>
  <si>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</si>
  <si>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</si>
  <si>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</si>
  <si>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</si>
  <si>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</si>
  <si>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</si>
  <si>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</si>
  <si>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</si>
  <si>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</si>
  <si>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</si>
  <si>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</si>
  <si>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</si>
  <si>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</si>
  <si>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</si>
  <si>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</si>
  <si>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</si>
  <si>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</si>
  <si>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</si>
  <si>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</si>
  <si>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</si>
  <si>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</si>
  <si>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</si>
  <si>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</si>
  <si>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</si>
  <si>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</si>
  <si>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</si>
  <si>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</si>
  <si>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</si>
  <si>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</si>
  <si>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</si>
  <si>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</si>
  <si>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</si>
  <si>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</si>
  <si>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</si>
  <si>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</si>
  <si>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</si>
  <si>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</si>
  <si>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</si>
  <si>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</si>
  <si>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</si>
  <si>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</si>
  <si>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</si>
  <si>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</si>
  <si>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</si>
  <si>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</si>
  <si>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</si>
  <si>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</si>
  <si>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</si>
  <si>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</si>
  <si>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</si>
  <si>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</si>
  <si>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</si>
  <si>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</si>
  <si>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</si>
  <si>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</si>
  <si>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</si>
  <si>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</si>
  <si>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</si>
  <si>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</si>
  <si>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</si>
  <si>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</si>
  <si>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</si>
  <si>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</si>
  <si>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</si>
  <si>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</si>
  <si>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</si>
  <si>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</si>
  <si>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</si>
  <si>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</si>
  <si>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</si>
  <si>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</si>
  <si>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</si>
  <si>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</si>
  <si>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</si>
  <si>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</si>
  <si>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</si>
  <si>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</si>
  <si>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</si>
  <si>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</si>
  <si>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</si>
  <si>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</si>
  <si>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</si>
  <si>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</si>
  <si>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</si>
  <si>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</si>
  <si>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</si>
  <si>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</si>
  <si>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</si>
  <si>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</si>
  <si>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</si>
  <si>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</si>
  <si>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</si>
  <si>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</si>
  <si>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</si>
  <si>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</si>
  <si>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</si>
  <si>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</si>
  <si>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</si>
  <si>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</si>
  <si>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</si>
  <si>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</si>
  <si>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</si>
  <si>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</si>
  <si>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</si>
  <si>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</si>
  <si>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</si>
  <si>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</si>
  <si>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</si>
  <si>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</si>
  <si>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</si>
  <si>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</si>
  <si>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</si>
  <si>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</si>
  <si>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</si>
  <si>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</si>
  <si>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</si>
  <si>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</si>
  <si>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</si>
  <si>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</si>
  <si>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</si>
  <si>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</si>
  <si>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</si>
  <si>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</si>
  <si>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</si>
  <si>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</si>
  <si>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</si>
  <si>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</si>
  <si>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</si>
  <si>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</si>
  <si>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</si>
  <si>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</si>
  <si>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</si>
  <si>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</si>
  <si>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</si>
  <si>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</si>
  <si>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</si>
  <si>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</si>
  <si>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</si>
  <si>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</si>
  <si>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</si>
  <si>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</si>
  <si>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</si>
  <si>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</si>
  <si>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</si>
  <si>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</si>
  <si>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</si>
  <si>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</si>
  <si>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</si>
  <si>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</si>
  <si>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</si>
  <si>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</si>
  <si>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</si>
  <si>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</si>
  <si>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</si>
  <si>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</si>
  <si>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</si>
  <si>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</si>
  <si>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</si>
  <si>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</si>
  <si>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</si>
  <si>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</si>
  <si>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</si>
  <si>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</si>
  <si>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</si>
  <si>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</si>
  <si>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</si>
  <si>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</si>
  <si>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</si>
  <si>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</si>
  <si>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</si>
  <si>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</si>
  <si>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</si>
  <si>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</si>
  <si>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</si>
  <si>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</si>
  <si>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</si>
  <si>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</si>
  <si>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</si>
  <si>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</si>
  <si>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</si>
  <si>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</si>
  <si>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</si>
  <si>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</si>
  <si>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</si>
  <si>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</si>
  <si>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</si>
  <si>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</si>
  <si>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</si>
  <si>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</si>
  <si>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</si>
  <si>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</si>
  <si>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</si>
  <si>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</si>
  <si>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</si>
  <si>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</si>
  <si>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</si>
  <si>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</si>
  <si>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</si>
  <si>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</si>
  <si>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</si>
  <si>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</si>
  <si>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</si>
  <si>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</si>
  <si>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</si>
  <si>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</si>
  <si>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</si>
  <si>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</si>
  <si>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</si>
  <si>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</si>
  <si>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</si>
  <si>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</si>
  <si>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</si>
  <si>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</si>
  <si>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</si>
  <si>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</si>
  <si>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</si>
  <si>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</si>
  <si>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</si>
  <si>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</si>
  <si>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</si>
  <si>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</si>
  <si>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</si>
  <si>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</si>
  <si>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</si>
  <si>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</si>
  <si>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</si>
  <si>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</si>
  <si>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</si>
  <si>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</si>
  <si>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</si>
  <si>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</si>
  <si>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</si>
  <si>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</si>
  <si>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</si>
  <si>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</si>
  <si>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</si>
  <si>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</si>
  <si>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</si>
  <si>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</si>
  <si>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</si>
  <si>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</si>
  <si>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</si>
  <si>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</si>
  <si>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</si>
  <si>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</si>
  <si>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</si>
  <si>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</si>
  <si>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</si>
  <si>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</si>
  <si>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</si>
  <si>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</si>
  <si>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</si>
  <si>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</si>
  <si>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</si>
  <si>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</si>
  <si>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</si>
  <si>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</si>
  <si>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</si>
  <si>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</si>
  <si>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</si>
  <si>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</si>
  <si>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</si>
  <si>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</si>
  <si>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</si>
  <si>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</si>
  <si>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</si>
  <si>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</si>
  <si>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</si>
  <si>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</si>
  <si>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</si>
  <si>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</si>
  <si>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</si>
  <si>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</si>
  <si>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</si>
  <si>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</si>
  <si>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</si>
  <si>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</si>
  <si>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</si>
  <si>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</si>
  <si>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</si>
  <si>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</si>
  <si>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</si>
  <si>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</si>
  <si>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</si>
  <si>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</si>
  <si>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</si>
  <si>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</si>
  <si>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</si>
  <si>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</si>
  <si>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</si>
  <si>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</si>
  <si>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</si>
  <si>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</si>
  <si>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</si>
  <si>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</si>
  <si>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</si>
  <si>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</si>
  <si>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</si>
  <si>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</si>
  <si>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</si>
  <si>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</si>
  <si>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</si>
  <si>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</si>
  <si>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</si>
  <si>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</si>
  <si>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</si>
  <si>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</si>
  <si>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</si>
  <si>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</si>
  <si>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</si>
  <si>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</si>
  <si>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</si>
  <si>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</si>
  <si>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</si>
  <si>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</si>
  <si>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</si>
  <si>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</si>
  <si>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</si>
  <si>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</si>
  <si>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</si>
  <si>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</si>
  <si>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</si>
  <si>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</si>
  <si>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</si>
  <si>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</si>
  <si>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</si>
  <si>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</si>
  <si>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</si>
  <si>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</si>
  <si>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</si>
  <si>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</si>
  <si>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</si>
  <si>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</si>
  <si>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</si>
  <si>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</si>
  <si>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</si>
  <si>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</si>
  <si>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</si>
  <si>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</si>
  <si>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</si>
  <si>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</si>
  <si>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</si>
  <si>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</si>
  <si>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</si>
  <si>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</si>
  <si>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</si>
  <si>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</si>
  <si>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</si>
  <si>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</si>
  <si>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</si>
  <si>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</si>
  <si>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</si>
  <si>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</si>
  <si>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</si>
  <si>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</si>
  <si>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</si>
  <si>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</si>
  <si>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</si>
  <si>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</si>
  <si>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</si>
  <si>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</si>
  <si>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</si>
  <si>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</si>
  <si>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</si>
  <si>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</si>
  <si>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</si>
  <si>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</si>
  <si>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</si>
  <si>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</si>
  <si>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</si>
  <si>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</si>
  <si>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</si>
  <si>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</si>
  <si>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</si>
  <si>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</si>
  <si>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</si>
  <si>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</si>
  <si>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</si>
  <si>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</si>
  <si>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</si>
  <si>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</si>
  <si>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</si>
  <si>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</si>
  <si>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</si>
  <si>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</si>
  <si>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</si>
  <si>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</si>
  <si>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</si>
  <si>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</si>
  <si>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</si>
  <si>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</si>
  <si>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</si>
  <si>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</si>
  <si>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</si>
  <si>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</si>
  <si>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</si>
  <si>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</si>
  <si>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</si>
  <si>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</si>
  <si>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</si>
  <si>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</si>
  <si>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</si>
  <si>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</si>
  <si>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</si>
  <si>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</si>
  <si>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</si>
  <si>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</si>
  <si>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</si>
  <si>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</si>
  <si>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</si>
  <si>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</si>
  <si>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</si>
  <si>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</si>
  <si>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</si>
  <si>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</si>
  <si>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</si>
  <si>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</si>
  <si>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</si>
  <si>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</si>
  <si>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</si>
  <si>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</si>
  <si>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</si>
  <si>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</si>
  <si>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</si>
  <si>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</si>
  <si>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</si>
  <si>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</si>
  <si>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</si>
  <si>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</si>
  <si>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</si>
  <si>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</si>
  <si>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</si>
  <si>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</si>
  <si>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</si>
  <si>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</si>
  <si>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</si>
  <si>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</si>
  <si>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</si>
  <si>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</si>
  <si>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</si>
  <si>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</si>
  <si>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</si>
  <si>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</si>
  <si>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</si>
  <si>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</si>
  <si>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</si>
  <si>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</si>
  <si>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</si>
  <si>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</si>
  <si>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</si>
  <si>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</si>
  <si>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</si>
  <si>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</si>
  <si>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</si>
  <si>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</si>
  <si>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</si>
  <si>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</si>
  <si>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</si>
  <si>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</si>
  <si>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</si>
  <si>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</si>
  <si>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</si>
  <si>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</si>
  <si>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</si>
  <si>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</si>
  <si>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</si>
  <si>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</si>
  <si>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</si>
  <si>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</si>
  <si>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</si>
  <si>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</si>
  <si>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</si>
  <si>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</si>
  <si>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</si>
  <si>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</si>
  <si>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</si>
  <si>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</si>
  <si>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</si>
  <si>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</si>
  <si>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</si>
  <si>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</si>
  <si>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</si>
  <si>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</si>
  <si>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</si>
  <si>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</si>
  <si>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</si>
  <si>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</si>
  <si>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</si>
  <si>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</si>
  <si>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</si>
  <si>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</si>
  <si>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</si>
  <si>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</si>
  <si>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</si>
  <si>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</si>
  <si>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</si>
  <si>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</si>
  <si>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</si>
  <si>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</si>
  <si>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</si>
  <si>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</si>
  <si>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</si>
  <si>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</si>
  <si>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</si>
  <si>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</si>
  <si>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</si>
  <si>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</si>
  <si>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</si>
  <si>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</si>
  <si>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</si>
  <si>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</si>
  <si>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</si>
  <si>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</si>
  <si>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</si>
  <si>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</si>
  <si>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</si>
  <si>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</si>
  <si>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</si>
  <si>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</si>
  <si>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</si>
  <si>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</si>
  <si>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</si>
  <si>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</si>
  <si>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</si>
  <si>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</si>
  <si>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</si>
  <si>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</si>
  <si>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</si>
  <si>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</si>
  <si>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</si>
  <si>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</si>
  <si>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</si>
  <si>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</si>
  <si>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</si>
  <si>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</si>
  <si>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</si>
  <si>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</si>
  <si>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</si>
  <si>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</si>
  <si>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</si>
  <si>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</si>
  <si>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</si>
  <si>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</si>
  <si>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</si>
  <si>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</si>
  <si>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</si>
  <si>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</si>
  <si>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</si>
  <si>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</si>
  <si>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</si>
  <si>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</si>
  <si>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</si>
  <si>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</si>
  <si>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</si>
  <si>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</si>
  <si>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</si>
  <si>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</si>
  <si>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</si>
  <si>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</si>
  <si>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</si>
  <si>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</si>
  <si>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</si>
  <si>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</si>
  <si>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</si>
  <si>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</si>
  <si>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</si>
  <si>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</si>
  <si>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</si>
  <si>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</si>
  <si>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</si>
  <si>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</si>
  <si>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</si>
  <si>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</si>
  <si>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</si>
  <si>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</si>
  <si>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</si>
  <si>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</si>
  <si>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</si>
  <si>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</si>
  <si>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</si>
  <si>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</si>
  <si>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</si>
  <si>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</si>
  <si>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</si>
  <si>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</si>
  <si>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</si>
  <si>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</si>
  <si>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</si>
  <si>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</si>
  <si>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</si>
  <si>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</si>
  <si>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</si>
  <si>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</si>
  <si>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</si>
  <si>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</si>
  <si>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</si>
  <si>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</si>
  <si>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</si>
  <si>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</si>
  <si>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</si>
  <si>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</si>
  <si>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</si>
  <si>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</si>
  <si>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</si>
  <si>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</si>
  <si>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</si>
  <si>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</si>
  <si>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</si>
  <si>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</si>
  <si>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</si>
  <si>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</si>
  <si>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</si>
  <si>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</si>
  <si>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</si>
  <si>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</si>
  <si>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</si>
  <si>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</si>
  <si>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</si>
  <si>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</si>
  <si>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</si>
  <si>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</si>
  <si>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</si>
  <si>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</si>
  <si>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</si>
  <si>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</si>
  <si>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</si>
  <si>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</si>
  <si>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</si>
  <si>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</si>
  <si>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</si>
  <si>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</si>
  <si>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</si>
  <si>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</si>
  <si>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</si>
  <si>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</si>
  <si>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</si>
  <si>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</si>
  <si>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</si>
  <si>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</si>
  <si>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</si>
  <si>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</si>
  <si>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</si>
  <si>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</si>
  <si>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</si>
  <si>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</si>
  <si>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</si>
  <si>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</si>
  <si>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</si>
  <si>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</si>
  <si>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</si>
  <si>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</si>
  <si>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</si>
  <si>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</si>
  <si>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</si>
  <si>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</si>
  <si>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</si>
  <si>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</si>
  <si>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</si>
  <si>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</si>
  <si>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</si>
  <si>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</si>
  <si>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</si>
  <si>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</si>
  <si>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</si>
  <si>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</si>
  <si>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</si>
  <si>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</si>
  <si>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</si>
  <si>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</si>
  <si>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</si>
  <si>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</si>
  <si>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</si>
  <si>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</si>
  <si>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</si>
  <si>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</si>
  <si>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</si>
  <si>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</si>
  <si>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</si>
  <si>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</si>
  <si>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</si>
  <si>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</si>
  <si>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</si>
  <si>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</si>
  <si>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</si>
  <si>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</si>
  <si>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</si>
  <si>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</si>
  <si>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</si>
  <si>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</si>
  <si>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</si>
  <si>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</si>
  <si>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</si>
  <si>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</si>
  <si>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</si>
  <si>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</si>
  <si>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</si>
  <si>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</si>
  <si>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</si>
  <si>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</si>
  <si>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</si>
  <si>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</si>
  <si>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</si>
  <si>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</si>
  <si>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</si>
  <si>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</si>
  <si>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</si>
  <si>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</si>
  <si>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</si>
  <si>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</si>
  <si>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</si>
  <si>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</si>
  <si>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</si>
  <si>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</si>
  <si>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</si>
  <si>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</si>
  <si>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</si>
  <si>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</si>
  <si>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</si>
  <si>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</si>
  <si>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</si>
  <si>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</si>
  <si>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</si>
  <si>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</si>
  <si>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</si>
  <si>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</si>
  <si>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</si>
  <si>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</si>
  <si>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</si>
  <si>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</si>
  <si>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</si>
  <si>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</si>
  <si>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</si>
  <si>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</si>
  <si>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</si>
  <si>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</si>
  <si>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</si>
  <si>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</si>
  <si>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</si>
  <si>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</si>
  <si>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</si>
  <si>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</si>
  <si>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</si>
  <si>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</si>
  <si>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</si>
  <si>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</si>
  <si>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</si>
  <si>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</si>
  <si>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</si>
  <si>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</si>
  <si>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</si>
  <si>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</si>
  <si>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</si>
  <si>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</si>
  <si>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</si>
  <si>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</si>
  <si>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</si>
  <si>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</si>
  <si>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</si>
  <si>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</si>
  <si>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</si>
  <si>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</si>
  <si>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</si>
  <si>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</si>
  <si>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</si>
  <si>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</si>
  <si>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</si>
  <si>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</si>
  <si>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</si>
  <si>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</si>
  <si>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</si>
  <si>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</si>
  <si>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</si>
  <si>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</si>
  <si>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</si>
  <si>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</si>
  <si>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</si>
  <si>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</si>
  <si>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</si>
  <si>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</si>
  <si>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</si>
  <si>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</si>
  <si>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</si>
  <si>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</si>
  <si>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</si>
  <si>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</si>
  <si>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</si>
  <si>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</si>
  <si>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</si>
  <si>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</si>
  <si>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</si>
  <si>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</si>
  <si>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</si>
  <si>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</si>
  <si>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</si>
  <si>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</si>
  <si>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</si>
  <si>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</si>
  <si>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</si>
  <si>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</si>
  <si>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</si>
  <si>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</si>
  <si>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</si>
  <si>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</si>
  <si>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</si>
  <si>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</si>
  <si>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</si>
  <si>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</si>
  <si>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</si>
  <si>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</si>
  <si>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</si>
  <si>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</si>
  <si>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</si>
  <si>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</si>
  <si>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</si>
  <si>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</si>
  <si>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</si>
  <si>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</si>
  <si>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</si>
  <si>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</si>
  <si>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</si>
  <si>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</si>
  <si>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</si>
  <si>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</si>
  <si>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</si>
  <si>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</si>
  <si>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</si>
  <si>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</si>
  <si>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</si>
  <si>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</si>
  <si>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</si>
  <si>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</si>
  <si>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</si>
  <si>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</si>
  <si>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</si>
  <si>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</si>
  <si>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</si>
  <si>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</si>
  <si>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</si>
  <si>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</si>
  <si>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</si>
  <si>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</si>
  <si>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</si>
  <si>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</si>
  <si>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</si>
  <si>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</si>
  <si>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</si>
  <si>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</si>
  <si>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</si>
  <si>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</si>
  <si>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</si>
  <si>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</si>
  <si>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</si>
  <si>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</si>
  <si>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</si>
  <si>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</si>
  <si>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</si>
  <si>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</si>
  <si>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</si>
  <si>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</si>
  <si>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</si>
  <si>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</si>
  <si>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</si>
  <si>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</si>
  <si>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</si>
  <si>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</si>
  <si>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</si>
  <si>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</si>
  <si>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</si>
  <si>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</si>
  <si>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</si>
  <si>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</si>
  <si>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</si>
  <si>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</si>
  <si>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</si>
  <si>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</si>
  <si>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</si>
  <si>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</si>
  <si>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</si>
  <si>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</si>
  <si>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</si>
  <si>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</si>
  <si>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</si>
  <si>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</si>
  <si>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</si>
  <si>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</si>
  <si>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</si>
  <si>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</si>
  <si>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</si>
  <si>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</si>
  <si>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</si>
  <si>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</si>
  <si>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</si>
  <si>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</si>
  <si>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</si>
  <si>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</si>
  <si>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</si>
  <si>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</si>
  <si>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</si>
  <si>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</si>
  <si>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</si>
  <si>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</si>
  <si>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</si>
  <si>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</si>
  <si>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</si>
  <si>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</si>
  <si>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</si>
  <si>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</si>
  <si>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</si>
  <si>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</si>
  <si>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</si>
  <si>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</si>
  <si>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</si>
  <si>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</si>
  <si>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</si>
  <si>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</si>
  <si>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</si>
  <si>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</si>
  <si>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</si>
  <si>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</si>
  <si>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</si>
  <si>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</si>
  <si>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</si>
  <si>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</si>
  <si>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</si>
  <si>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</si>
  <si>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</si>
  <si>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</si>
  <si>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</si>
  <si>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</si>
  <si>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</si>
  <si>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</si>
  <si>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</si>
  <si>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</si>
  <si>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</si>
  <si>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</si>
  <si>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</si>
  <si>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</si>
  <si>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</si>
  <si>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</si>
  <si>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</si>
  <si>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</si>
  <si>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</si>
  <si>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</si>
  <si>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</si>
  <si>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</si>
  <si>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</si>
  <si>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</si>
  <si>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</si>
  <si>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</si>
  <si>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</si>
  <si>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</si>
  <si>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</si>
  <si>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</si>
  <si>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</si>
  <si>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</si>
  <si>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</si>
  <si>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</si>
  <si>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</si>
  <si>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</si>
  <si>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</si>
  <si>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</si>
  <si>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</si>
  <si>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</si>
  <si>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</si>
  <si>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</si>
  <si>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</si>
  <si>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</si>
  <si>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</si>
  <si>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</si>
  <si>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</si>
  <si>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</si>
  <si>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</si>
  <si>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</si>
  <si>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</si>
  <si>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</si>
  <si>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</si>
  <si>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</si>
  <si>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</si>
  <si>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</si>
  <si>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</si>
  <si>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</si>
  <si>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</si>
  <si>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</si>
  <si>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</si>
  <si>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</si>
  <si>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</si>
  <si>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</si>
  <si>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</si>
  <si>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</si>
  <si>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</si>
  <si>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</si>
  <si>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</si>
  <si>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</si>
  <si>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</si>
  <si>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</si>
  <si>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</si>
  <si>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</si>
  <si>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</si>
  <si>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</si>
  <si>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</si>
  <si>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</si>
  <si>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</si>
  <si>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</si>
  <si>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</si>
  <si>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</si>
  <si>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</si>
  <si>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</si>
  <si>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</si>
  <si>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</si>
  <si>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</si>
  <si>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</si>
  <si>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</si>
  <si>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</si>
  <si>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</si>
  <si>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</si>
  <si>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</si>
  <si>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</si>
  <si>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</si>
  <si>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</si>
  <si>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</si>
  <si>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</si>
  <si>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</si>
  <si>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</si>
  <si>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</si>
  <si>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</si>
  <si>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</si>
  <si>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</si>
  <si>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</si>
  <si>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</si>
  <si>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</si>
  <si>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</si>
  <si>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</si>
  <si>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</si>
  <si>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</si>
  <si>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</si>
  <si>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</si>
  <si>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</si>
  <si>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</si>
  <si>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</si>
  <si>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</si>
  <si>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</si>
  <si>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</si>
  <si>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</si>
  <si>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</si>
  <si>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</si>
  <si>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</si>
  <si>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</si>
  <si>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</si>
  <si>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</si>
  <si>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</si>
  <si>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</si>
  <si>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</si>
  <si>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</si>
  <si>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</si>
  <si>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</si>
  <si>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</si>
  <si>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</si>
  <si>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</si>
  <si>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</si>
  <si>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</si>
  <si>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</si>
  <si>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</si>
  <si>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</si>
  <si>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</si>
  <si>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</si>
  <si>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</si>
  <si>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</si>
  <si>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</si>
  <si>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</si>
  <si>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</si>
  <si>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</si>
  <si>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</si>
  <si>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</si>
  <si>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</si>
  <si>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</si>
  <si>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</si>
  <si>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</si>
  <si>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</si>
  <si>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</si>
  <si>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</si>
  <si>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</si>
  <si>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</si>
  <si>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</si>
  <si>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</si>
  <si>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</si>
  <si>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</si>
  <si>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</si>
  <si>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</si>
  <si>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</si>
  <si>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</si>
  <si>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</si>
  <si>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</si>
  <si>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</si>
  <si>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</si>
  <si>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</si>
  <si>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</si>
  <si>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</si>
  <si>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</si>
  <si>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</si>
  <si>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</si>
  <si>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</si>
  <si>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</si>
  <si>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</si>
  <si>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</si>
  <si>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</si>
  <si>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</si>
  <si>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</si>
  <si>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</si>
  <si>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</si>
  <si>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</si>
  <si>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</si>
  <si>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</si>
  <si>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</si>
  <si>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</si>
  <si>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</si>
  <si>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</si>
  <si>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</si>
  <si>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</si>
  <si>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</si>
  <si>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</si>
  <si>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</si>
  <si>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</si>
  <si>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</si>
  <si>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</si>
  <si>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</si>
  <si>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</si>
  <si>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</si>
  <si>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</si>
  <si>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</si>
  <si>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</si>
  <si>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</si>
  <si>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</si>
  <si>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</si>
  <si>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</si>
  <si>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</si>
  <si>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</si>
  <si>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</si>
  <si>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</si>
  <si>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</si>
  <si>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</si>
  <si>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</si>
  <si>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</si>
  <si>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</si>
  <si>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</si>
  <si>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</si>
  <si>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</si>
  <si>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</si>
  <si>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</si>
  <si>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</si>
  <si>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</si>
  <si>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</si>
  <si>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</si>
  <si>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</si>
  <si>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</si>
  <si>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</si>
  <si>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</si>
  <si>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</si>
  <si>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</si>
  <si>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</si>
  <si>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</si>
  <si>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</si>
  <si>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</si>
  <si>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</si>
  <si>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</si>
  <si>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</si>
  <si>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</si>
  <si>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</si>
  <si>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</si>
  <si>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</si>
  <si>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</si>
  <si>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</si>
  <si>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</si>
  <si>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</si>
  <si>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</si>
  <si>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</si>
  <si>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</si>
  <si>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</si>
  <si>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</si>
  <si>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</si>
  <si>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</si>
  <si>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</si>
  <si>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</si>
  <si>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</si>
  <si>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</si>
  <si>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</si>
  <si>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</si>
  <si>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</si>
  <si>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</si>
  <si>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</si>
  <si>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</si>
  <si>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</si>
  <si>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</si>
  <si>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</si>
  <si>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</si>
  <si>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</si>
  <si>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</si>
  <si>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</si>
  <si>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</si>
  <si>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</si>
  <si>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</si>
  <si>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</si>
  <si>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</si>
  <si>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</si>
  <si>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</si>
  <si>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</si>
  <si>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</si>
  <si>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</si>
  <si>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</si>
  <si>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</si>
  <si>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</si>
  <si>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</si>
  <si>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</si>
  <si>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</si>
  <si>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</si>
  <si>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</si>
  <si>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</si>
  <si>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</si>
  <si>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</si>
  <si>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</si>
  <si>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</si>
  <si>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</si>
  <si>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</si>
  <si>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</si>
  <si>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</si>
  <si>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</si>
  <si>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</si>
  <si>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</si>
  <si>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</si>
  <si>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</si>
  <si>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</si>
  <si>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</si>
  <si>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</si>
  <si>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</si>
  <si>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</si>
  <si>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</si>
  <si>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</si>
  <si>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</si>
  <si>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</si>
  <si>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</si>
  <si>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</si>
  <si>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</si>
  <si>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</si>
  <si>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</si>
  <si>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</si>
  <si>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</si>
  <si>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</si>
  <si>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</si>
  <si>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</si>
  <si>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</si>
  <si>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</si>
  <si>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</si>
  <si>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</si>
  <si>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</si>
  <si>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</si>
  <si>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</si>
  <si>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</si>
  <si>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</si>
  <si>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</si>
  <si>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</si>
  <si>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</si>
  <si>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</si>
  <si>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</si>
  <si>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</si>
  <si>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</si>
  <si>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</si>
  <si>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</si>
  <si>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</si>
  <si>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</si>
  <si>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</si>
  <si>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</si>
  <si>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</si>
  <si>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</si>
  <si>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</si>
  <si>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</si>
  <si>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</si>
  <si>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</si>
  <si>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</si>
  <si>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</si>
  <si>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</si>
  <si>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</si>
  <si>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</si>
  <si>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</si>
  <si>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</si>
  <si>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</si>
  <si>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</si>
  <si>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</si>
  <si>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</si>
  <si>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</si>
  <si>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</si>
  <si>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</si>
  <si>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</si>
  <si>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</si>
  <si>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</si>
  <si>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</si>
  <si>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</si>
  <si>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</si>
  <si>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</si>
  <si>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</si>
  <si>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</si>
  <si>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</si>
  <si>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</si>
  <si>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</si>
  <si>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</si>
  <si>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</si>
  <si>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</si>
  <si>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</si>
  <si>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</si>
  <si>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</si>
  <si>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</si>
  <si>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</si>
  <si>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</si>
  <si>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</si>
  <si>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</si>
  <si>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</si>
  <si>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</si>
  <si>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</si>
  <si>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</si>
  <si>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</si>
  <si>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</si>
  <si>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</si>
  <si>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</si>
  <si>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</si>
  <si>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</si>
  <si>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</si>
  <si>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</si>
  <si>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</si>
  <si>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</si>
  <si>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</si>
  <si>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</si>
  <si>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</si>
  <si>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</si>
  <si>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</si>
  <si>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</si>
  <si>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</si>
  <si>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</si>
  <si>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</si>
  <si>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</si>
  <si>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</si>
  <si>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</si>
  <si>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</si>
  <si>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</si>
  <si>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</si>
  <si>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</si>
  <si>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</si>
  <si>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</si>
  <si>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</si>
  <si>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</si>
  <si>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</si>
  <si>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</si>
  <si>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</si>
  <si>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</si>
  <si>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</si>
  <si>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</si>
  <si>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</si>
  <si>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</si>
  <si>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</si>
  <si>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</si>
  <si>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</si>
  <si>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</si>
  <si>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</si>
  <si>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</si>
  <si>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</si>
  <si>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</si>
  <si>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</si>
  <si>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</si>
  <si>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</si>
  <si>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</si>
  <si>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</si>
  <si>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</si>
  <si>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</si>
  <si>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</si>
  <si>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</si>
  <si>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</si>
  <si>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</si>
  <si>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</si>
  <si>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</si>
  <si>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</si>
  <si>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</si>
  <si>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</si>
  <si>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</si>
  <si>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</si>
  <si>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</si>
  <si>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</si>
  <si>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</si>
  <si>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</si>
  <si>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</si>
  <si>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</si>
  <si>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</si>
  <si>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</si>
  <si>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</si>
  <si>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</si>
  <si>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</si>
  <si>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</si>
  <si>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</si>
  <si>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</si>
  <si>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</si>
  <si>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</si>
  <si>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</si>
  <si>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</si>
  <si>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</si>
  <si>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</si>
  <si>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</si>
  <si>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</si>
  <si>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</si>
  <si>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</si>
  <si>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</si>
  <si>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</si>
  <si>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</si>
  <si>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</si>
  <si>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</si>
  <si>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</si>
  <si>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</si>
  <si>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</si>
  <si>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</si>
  <si>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</si>
  <si>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</si>
  <si>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</si>
  <si>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</si>
  <si>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</si>
  <si>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</si>
  <si>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</si>
  <si>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</si>
  <si>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</si>
  <si>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</si>
  <si>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</si>
  <si>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</si>
  <si>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</si>
  <si>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</si>
  <si>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</si>
  <si>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</si>
  <si>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</si>
  <si>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</si>
  <si>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</si>
  <si>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</si>
  <si>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</si>
  <si>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</si>
  <si>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</si>
  <si>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</si>
  <si>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</si>
  <si>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</si>
  <si>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</si>
  <si>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</si>
  <si>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</si>
  <si>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</si>
  <si>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</si>
  <si>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</si>
  <si>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</si>
  <si>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</si>
  <si>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</si>
  <si>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</si>
  <si>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</si>
  <si>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</si>
  <si>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</si>
  <si>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</si>
  <si>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</si>
  <si>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</si>
  <si>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</si>
  <si>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</si>
  <si>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</si>
  <si>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</si>
  <si>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</si>
  <si>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</si>
  <si>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</si>
  <si>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</si>
  <si>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</si>
  <si>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</si>
  <si>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</si>
  <si>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</si>
  <si>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</si>
  <si>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</si>
  <si>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</si>
  <si>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</si>
  <si>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</si>
  <si>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</si>
  <si>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</si>
  <si>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</si>
  <si>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</si>
  <si>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</si>
  <si>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</si>
  <si>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</si>
  <si>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</si>
  <si>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</si>
  <si>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</si>
  <si>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</si>
  <si>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</si>
  <si>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</si>
  <si>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</si>
  <si>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</si>
  <si>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</si>
  <si>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</si>
  <si>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</si>
  <si>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</si>
  <si>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</si>
  <si>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</si>
  <si>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</si>
  <si>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</si>
  <si>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</si>
  <si>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</si>
  <si>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</si>
  <si>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</si>
  <si>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</si>
  <si>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</si>
  <si>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</si>
  <si>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</si>
  <si>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</si>
  <si>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</si>
  <si>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</si>
  <si>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</si>
  <si>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</si>
  <si>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</si>
  <si>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</si>
  <si>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</si>
  <si>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</si>
  <si>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</si>
  <si>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</si>
  <si>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</si>
  <si>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</si>
  <si>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</si>
  <si>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</si>
  <si>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</si>
  <si>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</si>
  <si>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</si>
  <si>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</si>
  <si>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</si>
  <si>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</si>
  <si>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</si>
  <si>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</si>
  <si>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</si>
  <si>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</si>
  <si>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</si>
  <si>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</si>
  <si>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</si>
  <si>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</si>
  <si>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</si>
  <si>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</si>
  <si>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</si>
  <si>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</si>
  <si>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</si>
  <si>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</si>
  <si>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</si>
  <si>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</si>
  <si>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</si>
  <si>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</si>
  <si>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</si>
  <si>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</si>
  <si>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</si>
  <si>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</si>
  <si>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</si>
  <si>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</si>
  <si>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</si>
  <si>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</si>
  <si>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</si>
  <si>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</si>
  <si>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</si>
  <si>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</si>
  <si>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</si>
  <si>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</si>
  <si>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</si>
  <si>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</si>
  <si>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</si>
  <si>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</si>
  <si>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</si>
  <si>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</si>
  <si>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</si>
  <si>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</si>
  <si>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</si>
  <si>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</si>
  <si>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</si>
  <si>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</si>
  <si>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</si>
  <si>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</si>
  <si>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</si>
  <si>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</si>
  <si>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</si>
  <si>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</si>
  <si>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</si>
  <si>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</si>
  <si>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</si>
  <si>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</si>
  <si>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</si>
  <si>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</si>
  <si>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</si>
  <si>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</si>
  <si>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</si>
  <si>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</si>
  <si>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</si>
  <si>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</si>
  <si>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</si>
  <si>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</si>
  <si>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</si>
  <si>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</si>
  <si>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</si>
  <si>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</si>
  <si>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</si>
  <si>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</si>
  <si>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</si>
  <si>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</si>
  <si>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</si>
  <si>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</si>
  <si>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</si>
  <si>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</si>
  <si>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</si>
  <si>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</si>
  <si>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</si>
  <si>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</si>
  <si>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</si>
  <si>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</si>
  <si>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</si>
  <si>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</si>
  <si>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</si>
  <si>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</si>
  <si>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</si>
  <si>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</si>
  <si>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</si>
  <si>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</si>
  <si>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</si>
  <si>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</si>
  <si>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</si>
  <si>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</si>
  <si>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</si>
  <si>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</si>
  <si>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</si>
  <si>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</si>
  <si>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</si>
  <si>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</si>
  <si>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</si>
  <si>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</si>
  <si>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</si>
  <si>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</si>
  <si>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</si>
  <si>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</si>
  <si>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</si>
  <si>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</si>
  <si>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</si>
  <si>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</si>
  <si>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</si>
  <si>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</si>
  <si>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</si>
  <si>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</si>
  <si>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</si>
  <si>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</si>
  <si>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</si>
  <si>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</si>
  <si>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</si>
  <si>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</si>
  <si>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</si>
  <si>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</si>
  <si>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</si>
  <si>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</si>
  <si>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</si>
  <si>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</si>
  <si>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</si>
  <si>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</si>
  <si>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</si>
  <si>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</si>
  <si>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</si>
  <si>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</si>
  <si>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</si>
  <si>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</si>
  <si>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</si>
  <si>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</si>
  <si>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</si>
  <si>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</si>
  <si>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</si>
  <si>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</si>
  <si>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</si>
  <si>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</si>
  <si>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</si>
  <si>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</si>
  <si>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</si>
  <si>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</si>
  <si>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</si>
  <si>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</si>
  <si>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</si>
  <si>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</si>
  <si>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</si>
  <si>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</si>
  <si>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</si>
  <si>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</si>
  <si>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</si>
  <si>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</si>
  <si>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</si>
  <si>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</si>
  <si>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</si>
  <si>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</si>
  <si>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</si>
  <si>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</si>
  <si>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</si>
  <si>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</si>
  <si>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</si>
  <si>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</si>
  <si>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</si>
  <si>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</si>
  <si>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</si>
  <si>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</si>
  <si>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</si>
  <si>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</si>
  <si>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</si>
  <si>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</si>
  <si>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</si>
  <si>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</si>
  <si>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</si>
  <si>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</si>
  <si>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</si>
  <si>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</si>
  <si>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</si>
  <si>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</si>
  <si>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</si>
  <si>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</si>
  <si>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</si>
  <si>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</si>
  <si>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</si>
  <si>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</si>
  <si>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</si>
  <si>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</si>
  <si>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</si>
  <si>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</si>
  <si>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</si>
  <si>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</si>
  <si>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</si>
  <si>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</si>
  <si>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</si>
  <si>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</si>
  <si>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</si>
  <si>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</si>
  <si>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</si>
  <si>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</si>
  <si>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</si>
  <si>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</si>
  <si>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</si>
  <si>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</si>
  <si>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</si>
  <si>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</si>
  <si>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</si>
  <si>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</si>
  <si>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</si>
  <si>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</si>
  <si>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</si>
  <si>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</si>
  <si>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</si>
  <si>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</si>
  <si>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</si>
  <si>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</si>
  <si>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</si>
  <si>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</si>
  <si>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</si>
  <si>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</si>
  <si>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</si>
  <si>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</si>
  <si>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</si>
  <si>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</si>
  <si>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</si>
  <si>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</si>
  <si>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</si>
  <si>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</si>
  <si>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</si>
  <si>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</si>
  <si>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</si>
  <si>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</si>
  <si>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</si>
  <si>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</si>
  <si>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</si>
  <si>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</si>
  <si>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</si>
  <si>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</si>
  <si>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</si>
  <si>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</si>
  <si>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</si>
  <si>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</si>
  <si>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</si>
  <si>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</si>
  <si>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</si>
  <si>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</si>
  <si>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</si>
  <si>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</si>
  <si>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</si>
  <si>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</si>
  <si>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</si>
  <si>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</si>
  <si>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</si>
  <si>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</si>
  <si>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</si>
  <si>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</si>
  <si>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</si>
  <si>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</si>
  <si>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</si>
  <si>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</si>
  <si>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</si>
  <si>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</si>
  <si>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</si>
  <si>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</si>
  <si>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</si>
  <si>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</si>
  <si>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</si>
  <si>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</si>
  <si>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</si>
  <si>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</si>
  <si>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</si>
  <si>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</si>
  <si>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</si>
  <si>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</si>
  <si>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</si>
  <si>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</si>
  <si>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</si>
  <si>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</si>
  <si>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</si>
  <si>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</si>
  <si>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</si>
  <si>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</si>
  <si>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</si>
  <si>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</si>
  <si>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</si>
  <si>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</si>
  <si>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</si>
  <si>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</si>
  <si>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</si>
  <si>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</si>
  <si>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</si>
  <si>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</si>
  <si>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</si>
  <si>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</si>
  <si>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</si>
  <si>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</si>
  <si>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</si>
  <si>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</si>
  <si>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</si>
  <si>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</si>
  <si>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</si>
  <si>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</si>
  <si>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</si>
  <si>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</si>
  <si>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</si>
  <si>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</si>
  <si>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</si>
  <si>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</si>
  <si>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</si>
  <si>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</si>
  <si>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</si>
  <si>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</si>
  <si>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</si>
  <si>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</si>
  <si>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</si>
  <si>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</si>
  <si>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</si>
  <si>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</si>
  <si>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</si>
  <si>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</si>
  <si>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</si>
  <si>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</si>
  <si>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</si>
  <si>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</si>
  <si>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</si>
  <si>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</si>
  <si>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</si>
  <si>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</si>
  <si>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</si>
  <si>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</si>
  <si>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</si>
  <si>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</si>
  <si>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</si>
  <si>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</si>
  <si>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</si>
  <si>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</si>
  <si>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</si>
  <si>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</si>
  <si>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</si>
  <si>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</si>
  <si>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</si>
  <si>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</si>
  <si>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</si>
  <si>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</si>
  <si>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</si>
  <si>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</si>
  <si>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</si>
  <si>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</si>
  <si>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</si>
  <si>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</si>
  <si>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</si>
  <si>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</si>
  <si>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</si>
  <si>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</si>
  <si>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</si>
  <si>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</si>
  <si>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</si>
  <si>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</si>
  <si>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</si>
  <si>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</si>
  <si>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</si>
  <si>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</si>
  <si>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</si>
  <si>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</si>
  <si>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</si>
  <si>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</si>
  <si>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</si>
  <si>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</si>
  <si>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</si>
  <si>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</si>
  <si>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</si>
  <si>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</si>
  <si>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</si>
  <si>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</si>
  <si>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</si>
  <si>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</si>
  <si>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</si>
  <si>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</si>
  <si>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</si>
  <si>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</si>
  <si>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</si>
  <si>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</si>
  <si>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</si>
  <si>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</si>
  <si>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</si>
  <si>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</si>
  <si>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</si>
  <si>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</si>
  <si>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</si>
  <si>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</si>
  <si>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</si>
  <si>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</si>
  <si>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</si>
  <si>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</si>
  <si>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</si>
  <si>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</si>
  <si>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</si>
  <si>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</si>
  <si>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</si>
  <si>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</si>
  <si>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</si>
  <si>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</si>
  <si>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</si>
  <si>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</si>
  <si>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</si>
  <si>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</si>
  <si>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</si>
  <si>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</si>
  <si>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</si>
  <si>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</si>
  <si>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</si>
  <si>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</si>
  <si>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</si>
  <si>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</si>
  <si>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</si>
  <si>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</si>
  <si>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</si>
  <si>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</si>
  <si>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</si>
  <si>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</si>
  <si>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</si>
  <si>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</si>
  <si>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</si>
  <si>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</si>
  <si>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</si>
  <si>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</si>
  <si>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</si>
  <si>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</si>
  <si>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</si>
  <si>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</si>
  <si>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</si>
  <si>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</si>
  <si>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</si>
  <si>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</si>
  <si>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</si>
  <si>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</si>
  <si>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</si>
  <si>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</si>
  <si>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</si>
  <si>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</si>
  <si>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</si>
  <si>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</si>
  <si>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</si>
  <si>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</si>
  <si>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</si>
  <si>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</si>
  <si>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</si>
  <si>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</si>
  <si>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</si>
  <si>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</si>
  <si>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</si>
  <si>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</si>
  <si>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</si>
  <si>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</si>
  <si>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</si>
  <si>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</si>
  <si>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</si>
  <si>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</si>
  <si>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</si>
  <si>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</si>
  <si>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</si>
  <si>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</si>
  <si>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</si>
  <si>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</si>
  <si>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</si>
  <si>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</si>
  <si>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</si>
  <si>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</si>
  <si>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</si>
  <si>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</si>
  <si>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</si>
  <si>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</si>
  <si>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</si>
  <si>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</si>
  <si>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</si>
  <si>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</si>
  <si>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</si>
  <si>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</si>
  <si>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</si>
  <si>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</si>
  <si>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</si>
  <si>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</si>
  <si>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</si>
  <si>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</si>
  <si>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</si>
  <si>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</si>
  <si>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</si>
  <si>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</si>
  <si>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</si>
  <si>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</si>
  <si>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</si>
  <si>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</si>
  <si>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</si>
  <si>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</si>
  <si>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</si>
  <si>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</si>
  <si>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</si>
  <si>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</si>
  <si>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</si>
  <si>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</si>
  <si>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</si>
  <si>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</si>
  <si>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</si>
  <si>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</si>
  <si>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</si>
  <si>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</si>
  <si>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</si>
  <si>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</si>
  <si>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</si>
  <si>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</si>
  <si>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</si>
  <si>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</si>
  <si>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</si>
  <si>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</si>
  <si>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</si>
  <si>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</si>
  <si>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</si>
  <si>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</si>
  <si>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</si>
  <si>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</si>
  <si>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</si>
  <si>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</si>
  <si>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</si>
  <si>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</si>
  <si>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</si>
  <si>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</si>
  <si>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</si>
  <si>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</si>
  <si>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</si>
  <si>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</si>
  <si>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</si>
  <si>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</si>
  <si>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</si>
  <si>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</si>
  <si>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</si>
  <si>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</si>
  <si>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</si>
  <si>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</si>
  <si>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</si>
  <si>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</si>
  <si>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</si>
  <si>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</si>
  <si>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</si>
  <si>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</si>
  <si>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</si>
  <si>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</si>
  <si>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</si>
  <si>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</si>
  <si>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</si>
  <si>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</si>
  <si>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</si>
  <si>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</si>
  <si>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</si>
  <si>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</si>
  <si>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</si>
  <si>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</si>
  <si>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</si>
  <si>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</si>
  <si>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</si>
  <si>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</si>
  <si>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</si>
  <si>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</si>
  <si>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</si>
  <si>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</si>
  <si>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</si>
  <si>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</si>
  <si>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</si>
  <si>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</si>
  <si>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</si>
  <si>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</si>
  <si>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</si>
  <si>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</si>
  <si>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</si>
  <si>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</si>
  <si>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</si>
  <si>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</si>
  <si>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</si>
  <si>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</si>
  <si>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</si>
  <si>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</si>
  <si>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</si>
  <si>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</si>
  <si>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</si>
  <si>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</si>
  <si>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</si>
  <si>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</si>
  <si>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</si>
  <si>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</si>
  <si>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</si>
  <si>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</si>
  <si>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</si>
  <si>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</si>
  <si>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</si>
  <si>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</si>
  <si>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</si>
  <si>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</si>
  <si>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</si>
  <si>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</si>
  <si>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</si>
  <si>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</si>
  <si>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</si>
  <si>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</si>
  <si>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</si>
  <si>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</si>
  <si>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</si>
  <si>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</si>
  <si>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</si>
  <si>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</si>
  <si>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</si>
  <si>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</si>
  <si>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</si>
  <si>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</si>
  <si>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</si>
  <si>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</si>
  <si>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</si>
  <si>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</si>
  <si>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</si>
  <si>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</si>
  <si>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</si>
  <si>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</si>
  <si>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</si>
  <si>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</si>
  <si>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</si>
  <si>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</si>
  <si>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</si>
  <si>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</si>
  <si>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</si>
  <si>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</si>
  <si>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</si>
  <si>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</si>
  <si>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</si>
  <si>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</si>
  <si>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</si>
  <si>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</si>
  <si>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</si>
  <si>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</si>
  <si>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</si>
  <si>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</si>
  <si>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</si>
  <si>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</si>
  <si>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</si>
  <si>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</si>
  <si>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</si>
  <si>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</si>
  <si>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</si>
  <si>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</si>
  <si>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</si>
  <si>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</si>
  <si>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</si>
  <si>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</si>
  <si>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</si>
  <si>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</si>
  <si>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</si>
  <si>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</si>
  <si>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</si>
  <si>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</si>
  <si>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</si>
  <si>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</si>
  <si>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</si>
  <si>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</si>
  <si>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</si>
  <si>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</si>
  <si>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</si>
  <si>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</si>
  <si>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</si>
  <si>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</si>
  <si>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</si>
  <si>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</si>
  <si>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</si>
  <si>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</si>
  <si>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</si>
  <si>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</si>
  <si>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</si>
  <si>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</si>
  <si>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</si>
  <si>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</si>
  <si>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</si>
  <si>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</si>
  <si>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</si>
  <si>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</si>
  <si>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</si>
  <si>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</si>
  <si>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</si>
  <si>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</si>
  <si>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</si>
  <si>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</si>
  <si>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</si>
  <si>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</si>
  <si>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</si>
  <si>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</si>
  <si>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</si>
  <si>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</si>
  <si>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</si>
  <si>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</si>
  <si>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</si>
  <si>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</si>
  <si>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</si>
  <si>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</si>
  <si>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</si>
  <si>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</si>
  <si>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</si>
  <si>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</si>
  <si>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</si>
  <si>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</si>
  <si>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</si>
  <si>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</si>
  <si>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</si>
  <si>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</si>
  <si>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</si>
  <si>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</si>
  <si>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</si>
  <si>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</si>
  <si>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</si>
  <si>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</si>
  <si>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</si>
  <si>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</si>
  <si>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</si>
  <si>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</si>
  <si>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</si>
  <si>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</si>
  <si>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</si>
  <si>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</si>
  <si>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</si>
  <si>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</si>
  <si>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</si>
  <si>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</si>
  <si>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</si>
  <si>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</si>
  <si>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</si>
  <si>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</si>
  <si>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</si>
  <si>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</si>
  <si>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</si>
  <si>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</si>
  <si>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</si>
  <si>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</si>
  <si>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</si>
  <si>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</si>
  <si>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</si>
  <si>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</si>
  <si>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</si>
  <si>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</si>
  <si>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</si>
  <si>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</si>
  <si>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</si>
  <si>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</si>
  <si>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</si>
  <si>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</si>
  <si>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</si>
  <si>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</si>
  <si>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</si>
  <si>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</si>
  <si>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</si>
  <si>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</si>
  <si>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</si>
  <si>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</si>
  <si>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</si>
  <si>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</si>
  <si>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</si>
  <si>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</si>
  <si>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</si>
  <si>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</si>
  <si>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</si>
  <si>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</si>
  <si>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</si>
  <si>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</si>
  <si>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</si>
  <si>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</si>
  <si>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</si>
  <si>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</si>
  <si>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</si>
  <si>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</si>
  <si>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</si>
  <si>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</si>
  <si>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</si>
  <si>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</si>
  <si>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</si>
  <si>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</si>
  <si>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</si>
  <si>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</si>
  <si>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</si>
  <si>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</si>
  <si>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</si>
  <si>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</si>
  <si>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</si>
  <si>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</si>
  <si>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</si>
  <si>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</si>
  <si>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</si>
  <si>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</si>
  <si>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</si>
  <si>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</si>
  <si>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</si>
  <si>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</si>
  <si>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</si>
  <si>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</si>
  <si>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</si>
  <si>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</si>
  <si>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</si>
  <si>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</si>
  <si>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</si>
  <si>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</si>
  <si>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</si>
  <si>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</si>
  <si>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</si>
  <si>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</si>
  <si>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</si>
  <si>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</si>
  <si>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</si>
  <si>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</si>
  <si>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</si>
  <si>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</si>
  <si>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</si>
  <si>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</si>
  <si>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</si>
  <si>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</si>
  <si>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</si>
  <si>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</si>
  <si>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</si>
  <si>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</si>
  <si>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</si>
  <si>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</si>
  <si>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</si>
  <si>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</si>
  <si>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</si>
  <si>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</si>
  <si>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</si>
  <si>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</si>
  <si>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</si>
  <si>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</si>
  <si>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</si>
  <si>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</si>
  <si>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</si>
  <si>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</si>
  <si>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</si>
  <si>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</si>
  <si>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</si>
  <si>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</si>
  <si>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</si>
  <si>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</si>
  <si>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</si>
  <si>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</si>
  <si>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</si>
  <si>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</si>
  <si>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</si>
  <si>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</si>
  <si>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</si>
  <si>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</si>
  <si>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</si>
  <si>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</si>
  <si>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</si>
  <si>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</si>
  <si>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</si>
  <si>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</si>
  <si>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</si>
  <si>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</si>
  <si>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</si>
  <si>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</si>
  <si>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</si>
  <si>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</si>
  <si>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</si>
  <si>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</si>
  <si>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</si>
  <si>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</si>
  <si>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</si>
  <si>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</si>
  <si>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</si>
  <si>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</si>
  <si>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</si>
  <si>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</si>
  <si>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</si>
  <si>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</si>
  <si>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</si>
  <si>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</si>
  <si>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</si>
  <si>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</si>
  <si>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</si>
  <si>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</si>
  <si>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</si>
  <si>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</si>
  <si>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</si>
  <si>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</si>
  <si>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</si>
  <si>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</si>
  <si>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</si>
  <si>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</si>
  <si>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</si>
  <si>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</si>
  <si>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</si>
  <si>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</si>
  <si>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</si>
  <si>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</si>
  <si>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</si>
  <si>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</si>
  <si>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</si>
  <si>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</si>
  <si>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</si>
  <si>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</si>
  <si>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</si>
  <si>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</si>
  <si>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</si>
  <si>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</si>
  <si>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</si>
  <si>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</si>
  <si>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</si>
  <si>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</si>
  <si>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</si>
  <si>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</si>
  <si>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</si>
  <si>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</si>
  <si>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</si>
  <si>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</si>
  <si>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</si>
  <si>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</si>
  <si>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</si>
  <si>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</si>
  <si>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</si>
  <si>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</si>
  <si>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</si>
  <si>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</si>
  <si>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</si>
  <si>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</si>
  <si>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</si>
  <si>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</si>
  <si>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</si>
  <si>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</si>
  <si>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</si>
  <si>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</si>
  <si>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</si>
  <si>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</si>
  <si>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</si>
  <si>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</si>
  <si>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</si>
  <si>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</si>
  <si>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</si>
  <si>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</si>
  <si>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</si>
  <si>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</si>
  <si>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</si>
  <si>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</si>
  <si>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</si>
  <si>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</si>
  <si>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</si>
  <si>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</si>
  <si>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</si>
  <si>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</si>
  <si>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</si>
  <si>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</si>
  <si>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</si>
  <si>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</si>
  <si>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</si>
  <si>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</si>
  <si>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</si>
  <si>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</si>
  <si>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</si>
  <si>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</si>
  <si>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</si>
  <si>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</si>
  <si>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</si>
  <si>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</si>
  <si>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</si>
  <si>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</si>
  <si>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</si>
  <si>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</si>
  <si>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</si>
  <si>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</si>
  <si>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</si>
  <si>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</si>
  <si>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</si>
  <si>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</si>
  <si>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</si>
  <si>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</si>
  <si>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</si>
  <si>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</si>
  <si>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</si>
  <si>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</si>
  <si>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</si>
  <si>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</si>
  <si>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</si>
  <si>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</si>
  <si>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</si>
  <si>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</si>
  <si>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</si>
  <si>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</si>
  <si>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</si>
  <si>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</si>
  <si>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</si>
  <si>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</si>
  <si>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</si>
  <si>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</si>
  <si>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</si>
  <si>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</si>
  <si>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</si>
  <si>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</si>
  <si>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</si>
  <si>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</si>
  <si>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</si>
  <si>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</si>
  <si>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</si>
  <si>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</si>
  <si>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</si>
  <si>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</si>
  <si>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</si>
  <si>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</si>
  <si>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</si>
  <si>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</si>
  <si>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</si>
  <si>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</si>
  <si>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</si>
  <si>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</si>
  <si>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</si>
  <si>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</si>
  <si>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</si>
  <si>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</si>
  <si>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</si>
  <si>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</si>
  <si>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</si>
  <si>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</si>
  <si>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</si>
  <si>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</si>
  <si>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</si>
  <si>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</si>
  <si>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</si>
  <si>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</si>
  <si>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</si>
  <si>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</si>
  <si>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</si>
  <si>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</si>
  <si>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</si>
  <si>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</si>
  <si>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</si>
  <si>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</si>
  <si>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</si>
  <si>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</si>
  <si>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</si>
  <si>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</si>
  <si>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</si>
  <si>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</si>
  <si>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</si>
  <si>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</si>
  <si>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</si>
  <si>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</si>
  <si>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</si>
  <si>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</si>
  <si>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</si>
  <si>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</si>
  <si>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</si>
  <si>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</si>
  <si>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</si>
  <si>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</si>
  <si>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</si>
  <si>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</si>
  <si>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</si>
  <si>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</si>
  <si>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</si>
  <si>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</si>
  <si>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</si>
  <si>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</si>
  <si>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</si>
  <si>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</si>
  <si>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</si>
  <si>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</si>
  <si>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</si>
  <si>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</si>
  <si>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</si>
  <si>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</si>
  <si>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</si>
  <si>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</si>
  <si>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</si>
  <si>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</si>
  <si>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</si>
  <si>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</si>
  <si>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</si>
  <si>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</si>
  <si>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</si>
  <si>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</si>
  <si>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</si>
  <si>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</si>
  <si>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</si>
  <si>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</si>
  <si>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</si>
  <si>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</si>
  <si>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</si>
  <si>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</si>
  <si>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</si>
  <si>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</si>
  <si>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</si>
  <si>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</si>
  <si>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</si>
  <si>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</si>
  <si>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</si>
  <si>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</si>
  <si>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</si>
  <si>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</si>
  <si>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</si>
  <si>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</si>
  <si>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</si>
  <si>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</si>
  <si>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</si>
  <si>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</si>
  <si>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</si>
  <si>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</si>
  <si>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</si>
  <si>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</si>
  <si>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</si>
  <si>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</si>
  <si>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</si>
  <si>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</si>
  <si>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</si>
  <si>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</si>
  <si>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</si>
  <si>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</si>
  <si>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</si>
  <si>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</si>
  <si>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</si>
  <si>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</si>
  <si>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</si>
  <si>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</si>
  <si>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</si>
  <si>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</si>
  <si>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</si>
  <si>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</si>
  <si>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</si>
  <si>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</si>
  <si>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</si>
  <si>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</si>
  <si>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</si>
  <si>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</si>
  <si>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</si>
  <si>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</si>
  <si>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</si>
  <si>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</si>
  <si>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</si>
  <si>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</si>
  <si>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</si>
  <si>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</si>
  <si>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</si>
  <si>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</si>
  <si>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</si>
  <si>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</si>
  <si>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</si>
  <si>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</si>
  <si>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</si>
  <si>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</si>
  <si>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</si>
  <si>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</si>
  <si>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</si>
  <si>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</si>
  <si>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</si>
  <si>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</si>
  <si>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</si>
  <si>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</si>
  <si>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</si>
  <si>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</si>
  <si>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</si>
  <si>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</si>
  <si>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</si>
  <si>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</si>
  <si>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</si>
  <si>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</si>
  <si>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</si>
  <si>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</si>
  <si>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</si>
  <si>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</si>
  <si>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</si>
  <si>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</si>
  <si>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</si>
  <si>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</si>
  <si>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</si>
  <si>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</si>
  <si>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</si>
  <si>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</si>
  <si>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</si>
  <si>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</si>
  <si>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</si>
  <si>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</si>
  <si>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</si>
  <si>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</si>
  <si>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</si>
  <si>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</si>
  <si>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</si>
  <si>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</si>
  <si>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</si>
  <si>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</si>
  <si>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</si>
  <si>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</si>
  <si>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</si>
  <si>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</si>
  <si>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</si>
  <si>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</si>
  <si>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</si>
  <si>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</si>
  <si>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</si>
  <si>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</si>
  <si>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</si>
  <si>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</si>
  <si>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</si>
  <si>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</si>
  <si>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</si>
  <si>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</si>
  <si>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</si>
  <si>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</si>
  <si>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</si>
  <si>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</si>
  <si>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</si>
  <si>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</si>
  <si>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</si>
  <si>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</si>
  <si>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</si>
  <si>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</si>
  <si>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</si>
  <si>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</si>
  <si>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</si>
  <si>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</si>
  <si>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</si>
  <si>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</si>
  <si>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</si>
  <si>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</si>
  <si>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</si>
  <si>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</si>
  <si>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</si>
  <si>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</si>
  <si>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</si>
  <si>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</si>
  <si>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</si>
  <si>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</si>
  <si>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</si>
  <si>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</si>
  <si>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</si>
  <si>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</si>
  <si>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</si>
  <si>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</si>
  <si>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</si>
  <si>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</si>
  <si>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</si>
  <si>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</si>
  <si>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</si>
  <si>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</si>
  <si>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</si>
  <si>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</si>
  <si>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</si>
  <si>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</si>
  <si>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</si>
  <si>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</si>
  <si>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</si>
  <si>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</si>
  <si>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</si>
  <si>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</si>
  <si>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</si>
  <si>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</si>
  <si>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</si>
  <si>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</si>
  <si>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</si>
  <si>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</si>
  <si>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</si>
  <si>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</si>
  <si>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</si>
  <si>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</si>
  <si>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</si>
  <si>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</si>
  <si>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</si>
  <si>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</si>
  <si>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</si>
  <si>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</si>
  <si>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</si>
  <si>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</si>
  <si>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</si>
  <si>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</si>
  <si>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</si>
  <si>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</si>
  <si>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</si>
  <si>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</si>
  <si>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</si>
  <si>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</si>
  <si>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</si>
  <si>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</si>
  <si>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</si>
  <si>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</si>
  <si>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</si>
  <si>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</si>
  <si>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</si>
  <si>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</si>
  <si>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</si>
  <si>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</si>
  <si>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</si>
  <si>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</si>
  <si>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</si>
  <si>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</si>
  <si>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</si>
  <si>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</si>
  <si>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</si>
  <si>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</si>
  <si>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</si>
  <si>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</si>
  <si>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</si>
  <si>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</si>
  <si>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</si>
  <si>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</si>
  <si>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</si>
  <si>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</si>
  <si>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</si>
  <si>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</si>
  <si>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</si>
  <si>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</si>
  <si>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</si>
  <si>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</si>
  <si>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</si>
  <si>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</si>
  <si>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</si>
  <si>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</si>
  <si>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</si>
  <si>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</si>
  <si>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</si>
  <si>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</si>
  <si>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</si>
  <si>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</si>
  <si>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</si>
  <si>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</si>
  <si>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</si>
  <si>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</si>
  <si>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</si>
  <si>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</si>
  <si>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</si>
  <si>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</si>
  <si>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</si>
  <si>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</si>
  <si>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</si>
  <si>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</si>
  <si>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</si>
  <si>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</si>
  <si>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</si>
  <si>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</si>
  <si>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</si>
  <si>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</si>
  <si>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</si>
  <si>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</si>
  <si>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</si>
  <si>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</si>
  <si>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</si>
  <si>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</si>
  <si>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</si>
  <si>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</si>
  <si>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</si>
  <si>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</si>
  <si>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</si>
  <si>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</si>
  <si>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</si>
  <si>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</si>
  <si>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</si>
  <si>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</si>
  <si>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</si>
  <si>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</si>
  <si>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</si>
  <si>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</si>
  <si>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</si>
  <si>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</si>
  <si>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</si>
  <si>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</si>
  <si>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</si>
  <si>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</si>
  <si>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</si>
  <si>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</si>
  <si>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</si>
  <si>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</si>
  <si>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</si>
  <si>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</si>
  <si>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</si>
  <si>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</si>
  <si>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</si>
  <si>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</si>
  <si>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</si>
  <si>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</si>
  <si>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</si>
  <si>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</si>
  <si>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</si>
  <si>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</si>
  <si>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</si>
  <si>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</si>
  <si>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</si>
  <si>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</si>
  <si>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</si>
  <si>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</si>
  <si>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</si>
  <si>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</si>
  <si>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</si>
  <si>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</si>
  <si>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</si>
  <si>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</si>
  <si>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</si>
  <si>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</si>
  <si>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</si>
  <si>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</si>
  <si>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</si>
  <si>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</si>
  <si>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</si>
  <si>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</si>
  <si>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</si>
  <si>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</si>
  <si>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</si>
  <si>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</si>
  <si>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</si>
  <si>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</si>
  <si>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</si>
  <si>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</si>
  <si>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</si>
  <si>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</si>
  <si>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</si>
  <si>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</si>
  <si>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</si>
  <si>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</si>
  <si>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</si>
  <si>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</si>
  <si>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</si>
  <si>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</si>
  <si>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</si>
  <si>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</si>
  <si>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</si>
  <si>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</si>
  <si>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</si>
  <si>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</si>
  <si>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</si>
  <si>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</si>
  <si>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</si>
  <si>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</si>
  <si>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</si>
  <si>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</si>
  <si>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</si>
  <si>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</si>
  <si>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</si>
  <si>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</si>
  <si>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</si>
  <si>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</si>
  <si>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</si>
  <si>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</si>
  <si>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</si>
  <si>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</si>
  <si>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</si>
  <si>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</si>
  <si>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</si>
  <si>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</si>
  <si>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</si>
  <si>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</si>
  <si>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</si>
  <si>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</si>
  <si>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</si>
  <si>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</si>
  <si>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</si>
  <si>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</si>
  <si>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</si>
  <si>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</si>
  <si>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</si>
  <si>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</si>
  <si>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</si>
  <si>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</si>
  <si>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</si>
  <si>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</si>
  <si>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</si>
  <si>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</si>
  <si>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</si>
  <si>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</si>
  <si>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</si>
  <si>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</si>
  <si>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</si>
  <si>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</si>
  <si>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</si>
  <si>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</si>
  <si>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</si>
  <si>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</si>
  <si>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</si>
  <si>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</si>
  <si>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</si>
  <si>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</si>
  <si>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</si>
  <si>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</si>
  <si>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</si>
  <si>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</si>
  <si>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</si>
  <si>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</si>
  <si>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</si>
  <si>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</si>
  <si>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</si>
  <si>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</si>
  <si>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</si>
  <si>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</si>
  <si>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</si>
  <si>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</si>
  <si>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</si>
  <si>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</si>
  <si>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</si>
  <si>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</si>
  <si>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</si>
  <si>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</si>
  <si>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</si>
  <si>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</si>
  <si>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</si>
  <si>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</si>
  <si>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</si>
  <si>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</si>
  <si>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</si>
  <si>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</si>
  <si>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</si>
  <si>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</si>
  <si>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</si>
  <si>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</si>
  <si>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</si>
  <si>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</si>
  <si>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</si>
  <si>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</si>
  <si>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</si>
  <si>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</si>
  <si>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</si>
  <si>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</si>
  <si>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</si>
  <si>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</si>
  <si>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</si>
  <si>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</si>
  <si>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</si>
  <si>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</si>
  <si>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</si>
  <si>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</si>
  <si>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</si>
  <si>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</si>
  <si>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</si>
  <si>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</si>
  <si>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</si>
  <si>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</si>
  <si>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</si>
  <si>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</si>
  <si>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</si>
  <si>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</si>
  <si>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</si>
  <si>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</si>
  <si>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</si>
  <si>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</si>
  <si>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</si>
  <si>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</si>
  <si>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</si>
  <si>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</si>
  <si>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</si>
  <si>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</si>
  <si>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</si>
  <si>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</si>
  <si>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</si>
  <si>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</si>
  <si>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</si>
  <si>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</si>
  <si>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</si>
  <si>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</si>
  <si>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</si>
  <si>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</si>
  <si>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</si>
  <si>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</si>
  <si>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</si>
  <si>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</si>
  <si>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</si>
  <si>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</si>
  <si>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</si>
  <si>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</si>
  <si>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</si>
  <si>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</si>
  <si>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</si>
  <si>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</si>
  <si>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</si>
  <si>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</si>
  <si>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</si>
  <si>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</si>
  <si>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</si>
  <si>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</si>
  <si>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</si>
  <si>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</si>
  <si>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</si>
  <si>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</si>
  <si>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</si>
  <si>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</si>
  <si>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</si>
  <si>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</si>
  <si>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</si>
  <si>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</si>
  <si>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</si>
  <si>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</si>
  <si>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</si>
  <si>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</si>
  <si>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</si>
  <si>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</si>
  <si>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</si>
  <si>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</si>
  <si>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</si>
  <si>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</si>
  <si>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</si>
  <si>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</si>
  <si>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</si>
  <si>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</si>
  <si>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</si>
  <si>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</si>
  <si>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</si>
  <si>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</si>
  <si>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</si>
  <si>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</si>
  <si>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</si>
  <si>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</si>
  <si>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</si>
  <si>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</si>
  <si>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</si>
  <si>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</si>
  <si>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</si>
  <si>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</si>
  <si>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</si>
  <si>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</si>
  <si>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</si>
  <si>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</si>
  <si>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</si>
  <si>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</si>
  <si>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</si>
  <si>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</si>
  <si>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</si>
  <si>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</si>
  <si>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</si>
  <si>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</si>
  <si>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</si>
  <si>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</si>
  <si>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</si>
  <si>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</si>
  <si>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</si>
  <si>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</si>
  <si>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</si>
  <si>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</si>
  <si>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</si>
  <si>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</si>
  <si>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</si>
  <si>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</si>
  <si>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</si>
  <si>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</si>
  <si>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</si>
  <si>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</si>
  <si>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</si>
  <si>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</si>
  <si>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</si>
  <si>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</si>
  <si>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</si>
  <si>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</si>
  <si>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</si>
  <si>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</si>
  <si>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</si>
  <si>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</si>
  <si>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</si>
  <si>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</si>
  <si>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</si>
  <si>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</si>
  <si>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</si>
  <si>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</si>
  <si>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</si>
  <si>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</si>
  <si>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</si>
  <si>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</si>
  <si>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</si>
  <si>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</si>
  <si>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</si>
  <si>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</si>
  <si>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</si>
  <si>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</si>
  <si>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</si>
  <si>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</si>
  <si>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</si>
  <si>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</si>
  <si>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</si>
  <si>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</si>
  <si>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</si>
  <si>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</si>
  <si>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</si>
  <si>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</si>
  <si>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</si>
  <si>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</si>
  <si>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</si>
  <si>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</si>
  <si>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</si>
  <si>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</si>
  <si>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</si>
  <si>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</si>
  <si>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</si>
  <si>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</si>
  <si>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</si>
  <si>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</si>
  <si>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</si>
  <si>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</si>
  <si>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</si>
  <si>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</si>
  <si>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</si>
  <si>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</si>
  <si>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</si>
  <si>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</si>
  <si>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</si>
  <si>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</si>
  <si>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</si>
  <si>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</si>
  <si>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</si>
  <si>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</si>
  <si>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</si>
  <si>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</si>
  <si>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</si>
  <si>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</si>
  <si>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</si>
  <si>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</si>
  <si>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</si>
  <si>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</si>
  <si>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</si>
  <si>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</si>
  <si>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</si>
  <si>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</si>
  <si>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</si>
  <si>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</si>
  <si>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</si>
  <si>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</si>
  <si>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</si>
  <si>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</si>
  <si>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</si>
  <si>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</si>
  <si>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</si>
  <si>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</si>
  <si>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</si>
  <si>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</si>
  <si>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</si>
  <si>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</si>
  <si>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</si>
  <si>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</si>
  <si>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</si>
  <si>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</si>
  <si>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</si>
  <si>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</si>
  <si>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</si>
  <si>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</si>
  <si>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</si>
  <si>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</si>
  <si>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</si>
  <si>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</si>
  <si>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</si>
  <si>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</si>
  <si>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</si>
  <si>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</si>
  <si>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</si>
  <si>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</si>
  <si>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</si>
  <si>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</si>
  <si>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</si>
  <si>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</si>
  <si>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</si>
  <si>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</si>
  <si>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</si>
  <si>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</si>
  <si>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</si>
  <si>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</si>
  <si>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</si>
  <si>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</si>
  <si>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</si>
  <si>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</si>
  <si>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</si>
  <si>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</si>
  <si>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</si>
  <si>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</si>
  <si>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</si>
  <si>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</si>
  <si>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</si>
  <si>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</si>
  <si>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</si>
  <si>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</si>
  <si>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</si>
  <si>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</si>
  <si>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</si>
  <si>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</si>
  <si>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</si>
  <si>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</si>
  <si>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</si>
  <si>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</si>
  <si>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</si>
  <si>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</si>
  <si>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</si>
  <si>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</si>
  <si>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</si>
  <si>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</si>
  <si>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</si>
  <si>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</si>
  <si>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</si>
  <si>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</si>
  <si>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</si>
  <si>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</si>
  <si>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</si>
  <si>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</si>
  <si>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</si>
  <si>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</si>
  <si>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</si>
  <si>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</si>
  <si>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</si>
  <si>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</si>
  <si>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</si>
  <si>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</si>
  <si>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</si>
  <si>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</si>
  <si>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</si>
  <si>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</si>
  <si>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</si>
  <si>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</si>
  <si>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</si>
  <si>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</si>
  <si>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</si>
  <si>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</si>
  <si>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</si>
  <si>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</si>
  <si>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</si>
  <si>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</si>
  <si>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</si>
  <si>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</si>
  <si>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</si>
  <si>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</si>
  <si>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</si>
  <si>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</si>
  <si>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</si>
  <si>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</si>
  <si>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</si>
  <si>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</si>
  <si>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</si>
  <si>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</si>
  <si>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</si>
  <si>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</si>
  <si>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</si>
  <si>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</si>
  <si>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</si>
  <si>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</si>
  <si>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</si>
  <si>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</si>
  <si>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</si>
  <si>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</si>
  <si>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</si>
  <si>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</si>
  <si>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</si>
  <si>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</si>
  <si>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</si>
  <si>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</si>
  <si>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</si>
  <si>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</si>
  <si>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</si>
  <si>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</si>
  <si>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</si>
  <si>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</si>
  <si>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</si>
  <si>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</si>
  <si>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</si>
  <si>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</si>
  <si>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</si>
  <si>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</si>
  <si>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</si>
  <si>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</si>
  <si>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</si>
  <si>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</si>
  <si>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</si>
  <si>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</si>
  <si>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</si>
  <si>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</si>
  <si>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</si>
  <si>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</si>
  <si>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</si>
  <si>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</si>
  <si>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</si>
  <si>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</si>
  <si>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</si>
  <si>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</si>
  <si>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</si>
  <si>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</si>
  <si>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</si>
  <si>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</si>
  <si>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</si>
  <si>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</si>
  <si>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</si>
  <si>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</si>
  <si>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</si>
  <si>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</si>
  <si>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</si>
  <si>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</si>
  <si>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</si>
  <si>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</si>
  <si>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</si>
  <si>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</si>
  <si>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</si>
  <si>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</si>
  <si>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</si>
  <si>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</si>
  <si>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</si>
  <si>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</si>
  <si>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</si>
  <si>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</si>
  <si>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</si>
  <si>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</si>
  <si>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</si>
  <si>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</si>
  <si>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</si>
  <si>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</si>
  <si>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</si>
  <si>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</si>
  <si>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</si>
  <si>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</si>
  <si>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</si>
  <si>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</si>
  <si>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</si>
  <si>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</si>
  <si>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</si>
  <si>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</si>
  <si>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</si>
  <si>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</si>
  <si>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</si>
  <si>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</si>
  <si>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</si>
  <si>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</si>
  <si>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</si>
  <si>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</si>
  <si>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</si>
  <si>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</si>
  <si>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</si>
  <si>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</si>
  <si>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</si>
  <si>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</si>
  <si>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</si>
  <si>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</si>
  <si>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</si>
  <si>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</si>
  <si>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</si>
  <si>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</si>
  <si>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</si>
  <si>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</si>
  <si>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</si>
  <si>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</si>
  <si>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</si>
  <si>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</si>
  <si>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</si>
  <si>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</si>
  <si>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</si>
  <si>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</si>
  <si>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</si>
  <si>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</si>
  <si>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</si>
  <si>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</si>
  <si>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</si>
  <si>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</si>
  <si>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</si>
  <si>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</si>
  <si>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</si>
  <si>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</si>
  <si>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</si>
  <si>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</si>
  <si>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</si>
  <si>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</si>
  <si>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</si>
  <si>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</si>
  <si>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</si>
  <si>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</si>
  <si>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</si>
  <si>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</si>
  <si>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</si>
  <si>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</si>
  <si>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</si>
  <si>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</si>
  <si>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</si>
  <si>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</si>
  <si>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</si>
  <si>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</si>
  <si>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</si>
  <si>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</si>
  <si>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</si>
  <si>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</si>
  <si>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</si>
  <si>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</si>
  <si>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</si>
  <si>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</si>
  <si>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</si>
  <si>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</si>
  <si>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</si>
  <si>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</si>
  <si>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</si>
  <si>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</si>
  <si>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</si>
  <si>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</si>
  <si>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</si>
  <si>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</si>
  <si>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</si>
  <si>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</si>
  <si>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</si>
  <si>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</si>
  <si>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</si>
  <si>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</si>
  <si>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</si>
  <si>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</si>
  <si>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</si>
  <si>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</si>
  <si>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</si>
  <si>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</si>
  <si>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</si>
  <si>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</si>
  <si>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</si>
  <si>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</si>
  <si>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</si>
  <si>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</si>
  <si>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</si>
  <si>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</si>
  <si>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</si>
  <si>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</si>
  <si>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</si>
  <si>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</si>
  <si>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</si>
  <si>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</si>
  <si>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</si>
  <si>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</si>
  <si>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</si>
  <si>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</si>
  <si>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</si>
  <si>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</si>
  <si>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</si>
  <si>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</si>
  <si>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</si>
  <si>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</si>
  <si>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</si>
  <si>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</si>
  <si>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</si>
  <si>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</si>
  <si>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</si>
  <si>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</si>
  <si>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</si>
  <si>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</si>
  <si>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</si>
  <si>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</si>
  <si>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</si>
  <si>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</si>
  <si>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</si>
  <si>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</si>
  <si>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</si>
  <si>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</si>
  <si>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</si>
  <si>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</si>
  <si>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</si>
  <si>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</si>
  <si>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</si>
  <si>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</si>
  <si>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</si>
  <si>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</si>
  <si>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</si>
  <si>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</si>
  <si>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</si>
  <si>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</si>
  <si>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</si>
  <si>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</si>
  <si>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</si>
  <si>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</si>
  <si>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</si>
  <si>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</si>
  <si>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</si>
  <si>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</si>
  <si>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</si>
  <si>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</si>
  <si>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</si>
  <si>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</si>
  <si>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</si>
  <si>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</si>
  <si>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</si>
  <si>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</si>
  <si>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</si>
  <si>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</si>
  <si>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</si>
  <si>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</si>
  <si>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</si>
  <si>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</si>
  <si>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</si>
  <si>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</si>
  <si>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</si>
  <si>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</si>
  <si>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</si>
  <si>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</si>
  <si>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</si>
  <si>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</si>
  <si>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</si>
  <si>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</si>
  <si>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</si>
  <si>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</si>
  <si>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</si>
  <si>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</si>
  <si>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</si>
  <si>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</si>
  <si>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</si>
  <si>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</si>
  <si>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</si>
  <si>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</si>
  <si>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</si>
  <si>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</si>
  <si>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</si>
  <si>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</si>
  <si>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</si>
  <si>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</si>
  <si>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</si>
  <si>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</si>
  <si>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</si>
  <si>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</si>
  <si>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</si>
  <si>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</si>
  <si>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</si>
  <si>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</si>
  <si>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</si>
  <si>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</si>
  <si>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</si>
  <si>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</si>
  <si>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</si>
  <si>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</si>
  <si>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</si>
  <si>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</si>
  <si>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</si>
  <si>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</si>
  <si>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</si>
  <si>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</si>
  <si>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</si>
  <si>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</si>
  <si>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</si>
  <si>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</si>
  <si>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</si>
  <si>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</si>
  <si>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</si>
  <si>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</si>
  <si>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</si>
  <si>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</si>
  <si>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</si>
  <si>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</si>
  <si>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</si>
  <si>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</si>
  <si>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</si>
  <si>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</si>
  <si>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</si>
  <si>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</si>
  <si>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</si>
  <si>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</si>
  <si>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</si>
  <si>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</si>
  <si>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</si>
  <si>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</si>
  <si>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</si>
  <si>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</si>
  <si>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</si>
  <si>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</si>
  <si>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</si>
  <si>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</si>
  <si>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</si>
  <si>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</si>
  <si>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</si>
  <si>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</si>
  <si>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</si>
  <si>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</si>
  <si>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</si>
  <si>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</si>
  <si>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</si>
  <si>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</si>
  <si>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</si>
  <si>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</si>
  <si>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</si>
  <si>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</si>
  <si>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</si>
  <si>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</si>
  <si>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</si>
  <si>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</si>
  <si>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</si>
  <si>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</si>
  <si>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</si>
  <si>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</si>
  <si>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</si>
  <si>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</si>
  <si>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</si>
  <si>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</si>
  <si>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</si>
  <si>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</si>
  <si>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</si>
  <si>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</si>
  <si>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</si>
  <si>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</si>
  <si>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</si>
  <si>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</si>
  <si>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</si>
  <si>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</si>
  <si>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</si>
  <si>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</si>
  <si>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</si>
  <si>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</si>
  <si>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</si>
  <si>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</si>
  <si>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</si>
  <si>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</si>
  <si>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</si>
  <si>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</si>
  <si>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</si>
  <si>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</si>
  <si>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</si>
  <si>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</si>
  <si>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</si>
  <si>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</si>
  <si>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</si>
  <si>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</si>
  <si>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</si>
  <si>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</si>
  <si>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</si>
  <si>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</si>
  <si>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</si>
  <si>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</si>
  <si>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</si>
  <si>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</si>
  <si>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</si>
  <si>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</si>
  <si>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</si>
  <si>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</si>
  <si>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</si>
  <si>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</si>
  <si>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</si>
  <si>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</si>
  <si>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</si>
  <si>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</si>
  <si>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</si>
  <si>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</si>
  <si>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</si>
  <si>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</si>
  <si>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</si>
  <si>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</si>
  <si>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</si>
  <si>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</si>
  <si>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</si>
  <si>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</si>
  <si>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</si>
  <si>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</si>
  <si>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</si>
  <si>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</si>
  <si>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</si>
  <si>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</si>
  <si>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</si>
  <si>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</si>
  <si>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</si>
  <si>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</si>
  <si>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</si>
  <si>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</si>
  <si>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</si>
  <si>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</si>
  <si>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</si>
  <si>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</si>
  <si>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</si>
  <si>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</si>
  <si>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</si>
  <si>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</si>
  <si>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</si>
  <si>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</si>
  <si>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</si>
  <si>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</si>
  <si>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</si>
  <si>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</si>
  <si>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</si>
  <si>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</si>
  <si>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</si>
  <si>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</si>
  <si>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</si>
  <si>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</si>
  <si>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</si>
  <si>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</si>
  <si>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</si>
  <si>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</si>
  <si>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</si>
  <si>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</si>
  <si>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</si>
  <si>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</si>
  <si>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</si>
  <si>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</si>
  <si>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</si>
  <si>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</si>
  <si>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</si>
  <si>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</si>
  <si>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</si>
  <si>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</si>
  <si>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</si>
  <si>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</si>
  <si>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</si>
  <si>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</si>
  <si>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</si>
  <si>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</si>
  <si>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</si>
  <si>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</si>
  <si>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</si>
  <si>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</si>
  <si>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</si>
  <si>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</si>
  <si>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</si>
  <si>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</si>
  <si>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</si>
  <si>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</si>
  <si>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</si>
  <si>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</si>
  <si>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</si>
  <si>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</si>
  <si>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</si>
  <si>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</si>
  <si>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</si>
  <si>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</si>
  <si>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</si>
  <si>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</si>
  <si>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</si>
  <si>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</si>
  <si>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</si>
  <si>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</si>
  <si>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</si>
  <si>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</si>
  <si>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</si>
  <si>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</si>
  <si>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</si>
  <si>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</si>
  <si>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</si>
  <si>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</si>
  <si>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</si>
  <si>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</si>
  <si>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</si>
  <si>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</si>
  <si>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</si>
  <si>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</si>
  <si>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</si>
  <si>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</si>
  <si>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</si>
  <si>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</si>
  <si>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</si>
  <si>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</si>
  <si>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</si>
  <si>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</si>
  <si>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</si>
  <si>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</si>
  <si>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</si>
  <si>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</si>
  <si>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</si>
  <si>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</si>
  <si>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</si>
  <si>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</si>
  <si>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</si>
  <si>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</si>
  <si>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</si>
  <si>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</si>
  <si>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</si>
  <si>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</si>
  <si>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</si>
  <si>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</si>
  <si>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</si>
  <si>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</si>
  <si>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</si>
  <si>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</si>
  <si>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</si>
  <si>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</si>
  <si>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</si>
  <si>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</si>
  <si>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</si>
  <si>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</si>
  <si>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</si>
  <si>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</si>
  <si>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</si>
  <si>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</si>
  <si>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</si>
  <si>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</si>
  <si>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</si>
  <si>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</si>
  <si>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</si>
  <si>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</si>
  <si>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</si>
  <si>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</si>
  <si>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</si>
  <si>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</si>
  <si>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</si>
  <si>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</si>
  <si>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</si>
  <si>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</si>
  <si>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</si>
  <si>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</si>
  <si>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</si>
  <si>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</si>
  <si>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</si>
  <si>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</si>
  <si>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</si>
  <si>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</si>
  <si>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</si>
  <si>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</si>
  <si>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</si>
  <si>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</si>
  <si>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</si>
  <si>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</si>
  <si>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</si>
  <si>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</si>
  <si>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</si>
  <si>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</si>
  <si>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</si>
  <si>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</si>
  <si>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</si>
  <si>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</si>
  <si>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</si>
  <si>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</si>
  <si>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</si>
  <si>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</si>
  <si>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</si>
  <si>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</si>
  <si>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</si>
  <si>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</si>
  <si>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</si>
  <si>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</si>
  <si>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</si>
  <si>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</si>
  <si>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</si>
  <si>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</si>
  <si>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</si>
  <si>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</si>
  <si>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</si>
  <si>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</si>
  <si>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</si>
  <si>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</si>
  <si>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</si>
  <si>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</si>
  <si>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</si>
  <si>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</si>
  <si>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</si>
  <si>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</si>
  <si>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</si>
  <si>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</si>
  <si>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</si>
  <si>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</si>
  <si>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</si>
  <si>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</si>
  <si>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</si>
  <si>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</si>
  <si>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</si>
  <si>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</si>
  <si>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</si>
  <si>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</si>
  <si>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</si>
  <si>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</si>
  <si>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</si>
  <si>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</si>
  <si>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</si>
  <si>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</si>
  <si>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</si>
  <si>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</si>
  <si>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</si>
  <si>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</si>
  <si>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</si>
  <si>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</si>
  <si>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</si>
  <si>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</si>
  <si>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</si>
  <si>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</si>
  <si>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</si>
  <si>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</si>
  <si>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</si>
  <si>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</si>
  <si>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</si>
  <si>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</si>
  <si>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</si>
  <si>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</si>
  <si>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</si>
  <si>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</si>
  <si>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</si>
  <si>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</si>
  <si>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</si>
  <si>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</si>
  <si>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</si>
  <si>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</si>
  <si>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</si>
  <si>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</si>
  <si>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</si>
  <si>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</si>
  <si>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</si>
  <si>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</si>
  <si>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</si>
  <si>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</si>
  <si>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</si>
  <si>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</si>
  <si>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</si>
  <si>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</si>
  <si>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</si>
  <si>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</si>
  <si>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</si>
  <si>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</si>
  <si>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</si>
  <si>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</si>
  <si>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</si>
  <si>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</si>
  <si>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</si>
  <si>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</si>
  <si>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</si>
  <si>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</si>
  <si>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</si>
  <si>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</si>
  <si>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</si>
  <si>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</si>
  <si>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</si>
  <si>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</si>
  <si>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</si>
  <si>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</si>
  <si>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</si>
  <si>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</si>
  <si>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</si>
  <si>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</si>
  <si>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</si>
  <si>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</si>
  <si>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</si>
  <si>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</si>
  <si>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</si>
  <si>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</si>
  <si>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</si>
  <si>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</si>
  <si>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</si>
  <si>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</si>
  <si>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</si>
  <si>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</si>
  <si>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</si>
  <si>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</si>
  <si>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</si>
  <si>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</si>
  <si>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</si>
  <si>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</si>
  <si>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</si>
  <si>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</si>
  <si>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</si>
  <si>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</si>
  <si>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</si>
  <si>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</si>
  <si>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</si>
  <si>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</si>
  <si>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</si>
  <si>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</si>
  <si>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</si>
  <si>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</si>
  <si>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</si>
  <si>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</si>
  <si>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</si>
  <si>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</si>
  <si>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</si>
  <si>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</si>
  <si>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</si>
  <si>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</si>
  <si>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</si>
  <si>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</si>
  <si>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</si>
  <si>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</si>
  <si>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</si>
  <si>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</si>
  <si>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</si>
  <si>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</si>
  <si>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</si>
  <si>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</si>
  <si>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</si>
  <si>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</si>
  <si>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</si>
  <si>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</si>
  <si>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</si>
  <si>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</si>
  <si>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</si>
  <si>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</si>
  <si>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</si>
  <si>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</si>
  <si>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</si>
  <si>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</si>
  <si>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</si>
  <si>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</si>
  <si>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</si>
  <si>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</si>
  <si>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</si>
  <si>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</si>
  <si>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</si>
  <si>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</si>
  <si>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</si>
  <si>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</si>
  <si>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</si>
  <si>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</si>
  <si>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</si>
  <si>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</si>
  <si>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</si>
  <si>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</si>
  <si>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</si>
  <si>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</si>
  <si>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</si>
  <si>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</si>
  <si>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</si>
  <si>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</si>
  <si>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</si>
  <si>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</si>
  <si>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</si>
  <si>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</si>
  <si>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</si>
  <si>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</si>
  <si>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</si>
  <si>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</si>
  <si>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</si>
  <si>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</si>
  <si>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</si>
  <si>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</si>
  <si>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</si>
  <si>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</si>
  <si>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</si>
  <si>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</si>
  <si>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</si>
  <si>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</si>
  <si>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</si>
  <si>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</si>
  <si>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</si>
  <si>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</si>
  <si>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</si>
  <si>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</si>
  <si>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</si>
  <si>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</si>
  <si>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</si>
  <si>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</si>
  <si>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</si>
  <si>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</si>
  <si>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</si>
  <si>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</si>
  <si>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</si>
  <si>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</si>
  <si>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</si>
  <si>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</si>
  <si>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</si>
  <si>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</si>
  <si>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</si>
  <si>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</si>
  <si>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</si>
  <si>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</si>
  <si>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</si>
  <si>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</si>
  <si>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</si>
  <si>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</si>
  <si>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</si>
  <si>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</si>
  <si>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</si>
  <si>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</si>
  <si>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</si>
  <si>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</si>
  <si>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</si>
  <si>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</si>
  <si>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</si>
  <si>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</si>
  <si>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</si>
  <si>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</si>
  <si>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</si>
  <si>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</si>
  <si>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</si>
  <si>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</si>
  <si>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</si>
  <si>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</si>
  <si>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</si>
  <si>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</si>
  <si>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</si>
  <si>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</si>
  <si>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</si>
  <si>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</si>
  <si>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</si>
  <si>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</si>
  <si>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</si>
  <si>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</si>
  <si>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</si>
  <si>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</si>
  <si>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</si>
  <si>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</si>
  <si>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</si>
  <si>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</si>
  <si>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</si>
  <si>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</si>
  <si>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</si>
  <si>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</si>
  <si>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</si>
  <si>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</si>
  <si>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</si>
  <si>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</si>
  <si>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</si>
  <si>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</si>
  <si>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</si>
  <si>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</si>
  <si>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</si>
  <si>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</si>
  <si>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</si>
  <si>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</si>
  <si>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</si>
  <si>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</si>
  <si>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</si>
  <si>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</si>
  <si>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</si>
  <si>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</si>
  <si>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</si>
  <si>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</si>
  <si>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</si>
  <si>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</si>
  <si>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</si>
  <si>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</si>
  <si>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</si>
  <si>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</si>
  <si>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</si>
  <si>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</si>
  <si>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</si>
  <si>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</si>
  <si>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</si>
  <si>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</si>
  <si>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</si>
  <si>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</si>
  <si>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</si>
  <si>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</si>
  <si>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</si>
  <si>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</si>
  <si>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</si>
  <si>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</si>
  <si>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</si>
  <si>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</si>
  <si>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</si>
  <si>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</si>
  <si>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</si>
  <si>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</si>
  <si>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</si>
  <si>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</si>
  <si>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</si>
  <si>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</si>
  <si>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</si>
  <si>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</si>
  <si>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</si>
  <si>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</si>
  <si>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</si>
  <si>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</si>
  <si>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</si>
  <si>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</si>
  <si>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</si>
  <si>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</si>
  <si>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</si>
  <si>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</si>
  <si>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</si>
  <si>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</si>
  <si>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</si>
  <si>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</si>
  <si>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</si>
  <si>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</si>
  <si>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</si>
  <si>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</si>
  <si>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</si>
  <si>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</si>
  <si>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</si>
  <si>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</si>
  <si>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</si>
  <si>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</si>
  <si>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</si>
  <si>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</si>
  <si>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</si>
  <si>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</si>
  <si>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</si>
  <si>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</si>
  <si>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</si>
  <si>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</si>
  <si>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</si>
  <si>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</si>
  <si>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</si>
  <si>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</si>
  <si>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</si>
  <si>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</si>
  <si>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</si>
  <si>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</si>
  <si>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</si>
  <si>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</si>
  <si>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</si>
  <si>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</si>
  <si>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</si>
  <si>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</si>
  <si>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</si>
  <si>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</si>
  <si>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</si>
  <si>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</si>
  <si>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</si>
  <si>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</si>
  <si>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</si>
  <si>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</si>
  <si>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</si>
  <si>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</si>
  <si>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</si>
  <si>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</si>
  <si>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</si>
  <si>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</si>
  <si>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</si>
  <si>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</si>
  <si>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</si>
  <si>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</si>
  <si>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</si>
  <si>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</si>
  <si>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</si>
  <si>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</si>
  <si>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</si>
  <si>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</si>
  <si>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</si>
  <si>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</si>
  <si>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</si>
  <si>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</si>
  <si>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</si>
  <si>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</si>
  <si>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</si>
  <si>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</si>
  <si>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</si>
  <si>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</si>
  <si>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</si>
  <si>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</si>
  <si>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</si>
  <si>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</si>
  <si>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</si>
  <si>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</si>
  <si>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</si>
  <si>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</si>
  <si>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</si>
  <si>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</si>
  <si>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</si>
  <si>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</si>
  <si>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</si>
  <si>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</si>
  <si>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</si>
  <si>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</si>
  <si>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</si>
  <si>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</si>
  <si>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</si>
  <si>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</si>
  <si>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</si>
  <si>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</si>
  <si>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</si>
  <si>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</si>
  <si>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</si>
  <si>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</si>
  <si>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</si>
  <si>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</si>
  <si>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</si>
  <si>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</si>
  <si>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</si>
  <si>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</si>
  <si>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</si>
  <si>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</si>
  <si>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</si>
  <si>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</si>
  <si>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</si>
  <si>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</si>
  <si>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</si>
  <si>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</si>
  <si>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</si>
  <si>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</si>
  <si>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</si>
  <si>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</si>
  <si>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</si>
  <si>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</si>
  <si>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</si>
  <si>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</si>
  <si>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</si>
  <si>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</si>
  <si>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</si>
  <si>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</si>
  <si>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</si>
  <si>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</si>
  <si>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</si>
  <si>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</si>
  <si>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</si>
  <si>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</si>
  <si>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</si>
  <si>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</si>
  <si>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</si>
  <si>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</si>
  <si>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</si>
  <si>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</si>
  <si>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</si>
  <si>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</si>
  <si>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</si>
  <si>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</si>
  <si>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</si>
  <si>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</si>
  <si>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</si>
  <si>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</si>
  <si>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</si>
  <si>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</si>
  <si>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</si>
  <si>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</si>
  <si>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</si>
  <si>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</si>
  <si>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</si>
  <si>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</si>
  <si>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</si>
  <si>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</si>
  <si>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</si>
  <si>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</si>
  <si>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</si>
  <si>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</si>
  <si>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</si>
  <si>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</si>
  <si>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</si>
  <si>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</si>
  <si>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</si>
  <si>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</si>
  <si>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</si>
  <si>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</si>
  <si>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</si>
  <si>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</si>
  <si>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</si>
  <si>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</si>
  <si>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</si>
  <si>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</si>
  <si>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</si>
  <si>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</si>
  <si>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</si>
  <si>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</si>
  <si>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</si>
  <si>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</si>
  <si>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</si>
  <si>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</si>
  <si>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</si>
  <si>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</si>
  <si>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</si>
  <si>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</si>
  <si>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</si>
  <si>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</si>
  <si>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</si>
  <si>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</si>
  <si>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</si>
  <si>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</si>
  <si>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</si>
  <si>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</si>
  <si>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</si>
  <si>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</si>
  <si>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</si>
  <si>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</si>
  <si>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</si>
  <si>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</si>
  <si>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</si>
  <si>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</si>
  <si>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</si>
  <si>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</si>
  <si>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</si>
  <si>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</si>
  <si>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</si>
  <si>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</si>
  <si>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</si>
  <si>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</si>
  <si>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</si>
  <si>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</si>
  <si>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</si>
  <si>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</si>
  <si>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</si>
  <si>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</si>
  <si>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</si>
  <si>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</si>
  <si>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</si>
  <si>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</si>
  <si>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</si>
  <si>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</si>
  <si>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</si>
  <si>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</si>
  <si>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</si>
  <si>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</si>
  <si>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</si>
  <si>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</si>
  <si>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</si>
  <si>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</si>
  <si>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</si>
  <si>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</si>
  <si>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</si>
  <si>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</si>
  <si>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</si>
  <si>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</si>
  <si>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</si>
  <si>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</si>
  <si>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</si>
  <si>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</si>
  <si>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</si>
  <si>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</si>
  <si>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</si>
  <si>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</si>
  <si>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</si>
  <si>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</si>
  <si>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</si>
  <si>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</si>
  <si>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</si>
  <si>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</si>
  <si>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</si>
  <si>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</si>
  <si>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</si>
  <si>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</si>
  <si>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</si>
  <si>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</si>
  <si>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</si>
  <si>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</si>
  <si>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</si>
  <si>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</si>
  <si>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</si>
  <si>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</si>
  <si>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</si>
  <si>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</si>
  <si>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</si>
  <si>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</si>
  <si>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</si>
  <si>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</si>
  <si>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</si>
  <si>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</si>
  <si>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</si>
  <si>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</si>
  <si>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</si>
  <si>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</si>
  <si>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</si>
  <si>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</si>
  <si>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</si>
  <si>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</si>
  <si>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</si>
  <si>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</si>
  <si>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</si>
  <si>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</si>
  <si>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</si>
  <si>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</si>
  <si>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</si>
  <si>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</si>
  <si>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</si>
  <si>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</si>
  <si>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</si>
  <si>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</si>
  <si>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</si>
  <si>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</si>
  <si>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</si>
  <si>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</si>
  <si>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</si>
  <si>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</si>
  <si>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</si>
  <si>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</si>
  <si>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</si>
  <si>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</si>
  <si>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</si>
  <si>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</si>
  <si>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</si>
  <si>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</si>
  <si>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</si>
  <si>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</si>
  <si>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</si>
  <si>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</si>
  <si>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</si>
  <si>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</si>
  <si>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</si>
  <si>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</si>
  <si>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</si>
  <si>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</si>
  <si>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</si>
  <si>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</si>
  <si>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</si>
  <si>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</si>
  <si>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</si>
  <si>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</si>
  <si>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</si>
  <si>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</si>
  <si>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</si>
  <si>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</si>
  <si>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</si>
  <si>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</si>
  <si>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</si>
  <si>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</si>
  <si>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</si>
  <si>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</si>
  <si>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</si>
  <si>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</si>
  <si>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</si>
  <si>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</si>
  <si>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</si>
  <si>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</si>
  <si>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</si>
  <si>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</si>
  <si>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</si>
  <si>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</si>
  <si>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</si>
  <si>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</si>
  <si>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</si>
  <si>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</si>
  <si>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</si>
  <si>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</si>
  <si>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</si>
  <si>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</si>
  <si>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</si>
  <si>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</si>
  <si>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</si>
  <si>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</si>
  <si>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</si>
  <si>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</si>
  <si>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</si>
  <si>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</si>
  <si>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</si>
  <si>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</si>
  <si>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</si>
  <si>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</si>
  <si>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</si>
  <si>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</si>
  <si>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</si>
  <si>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</si>
  <si>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</si>
  <si>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</si>
  <si>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</si>
  <si>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</si>
  <si>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</si>
  <si>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</si>
  <si>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</si>
  <si>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</si>
  <si>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</si>
  <si>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</si>
  <si>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</si>
  <si>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</si>
  <si>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</si>
  <si>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</si>
  <si>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</si>
  <si>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</si>
  <si>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</si>
  <si>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</si>
  <si>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</si>
  <si>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</si>
  <si>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</si>
  <si>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</si>
  <si>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</si>
  <si>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</si>
  <si>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</si>
  <si>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</si>
  <si>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</si>
  <si>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</si>
  <si>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</si>
  <si>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</si>
  <si>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</si>
  <si>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</si>
  <si>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</si>
  <si>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</si>
  <si>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</si>
  <si>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</si>
  <si>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</si>
  <si>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</si>
  <si>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</si>
  <si>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</si>
  <si>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</si>
  <si>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</si>
  <si>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</si>
  <si>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</si>
  <si>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</si>
  <si>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</si>
  <si>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</si>
  <si>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</si>
  <si>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</si>
  <si>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</si>
  <si>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</si>
  <si>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</si>
  <si>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</si>
  <si>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</si>
  <si>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</si>
  <si>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</si>
  <si>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</si>
  <si>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</si>
  <si>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</si>
  <si>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</si>
  <si>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</si>
  <si>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</si>
  <si>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</si>
  <si>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</si>
  <si>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</si>
  <si>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</si>
  <si>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</si>
  <si>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</si>
  <si>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</si>
  <si>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</si>
  <si>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</si>
  <si>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</si>
  <si>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</si>
  <si>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</si>
  <si>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</si>
  <si>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</si>
  <si>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</si>
  <si>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</si>
  <si>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</si>
  <si>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</si>
  <si>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</si>
  <si>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</si>
  <si>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</si>
  <si>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</si>
  <si>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</si>
  <si>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</si>
  <si>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</si>
  <si>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</si>
  <si>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</si>
  <si>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</si>
  <si>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</si>
  <si>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</si>
  <si>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</si>
  <si>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</si>
  <si>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</si>
  <si>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</si>
  <si>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</si>
  <si>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</si>
  <si>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</si>
  <si>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</si>
  <si>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</si>
  <si>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</si>
  <si>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</si>
  <si>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</si>
  <si>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</si>
  <si>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</si>
  <si>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</si>
  <si>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</si>
  <si>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</si>
  <si>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</si>
  <si>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</si>
  <si>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</si>
  <si>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</si>
  <si>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</si>
  <si>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</si>
  <si>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</si>
  <si>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</si>
  <si>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</si>
  <si>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</si>
  <si>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</si>
  <si>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</si>
  <si>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</si>
  <si>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</si>
  <si>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</si>
  <si>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</si>
  <si>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</si>
  <si>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</si>
  <si>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</si>
  <si>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</si>
  <si>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</si>
  <si>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</si>
  <si>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</si>
  <si>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</si>
  <si>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</si>
  <si>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</si>
  <si>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</si>
  <si>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</si>
  <si>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</si>
  <si>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</si>
  <si>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</si>
  <si>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</si>
  <si>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</si>
  <si>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</si>
  <si>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</si>
  <si>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</si>
  <si>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</si>
  <si>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</si>
  <si>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</si>
  <si>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</si>
  <si>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</si>
  <si>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</si>
  <si>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</si>
  <si>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</si>
  <si>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</si>
  <si>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</si>
  <si>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</si>
  <si>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</si>
  <si>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</si>
  <si>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</si>
  <si>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</si>
  <si>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</si>
  <si>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</si>
  <si>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</si>
  <si>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</si>
  <si>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</si>
  <si>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</si>
  <si>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</si>
  <si>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</si>
  <si>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</si>
  <si>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</si>
  <si>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</si>
  <si>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</si>
  <si>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</si>
  <si>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</si>
  <si>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</si>
  <si>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</si>
  <si>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</si>
  <si>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</si>
  <si>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</si>
  <si>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</si>
  <si>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</si>
  <si>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</si>
  <si>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</si>
  <si>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</si>
  <si>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</si>
  <si>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</si>
  <si>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</si>
  <si>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</si>
  <si>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</si>
  <si>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</si>
  <si>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</si>
  <si>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</si>
  <si>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</si>
  <si>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</si>
  <si>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</si>
  <si>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</si>
  <si>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</si>
  <si>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</si>
  <si>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</si>
  <si>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</si>
  <si>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</si>
  <si>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</si>
  <si>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</si>
  <si>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</si>
  <si>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</si>
  <si>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</si>
  <si>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</si>
  <si>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</si>
  <si>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</si>
  <si>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</si>
  <si>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</si>
  <si>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</si>
  <si>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</si>
  <si>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</si>
  <si>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</si>
  <si>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</si>
  <si>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</si>
  <si>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</si>
  <si>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</si>
  <si>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</si>
  <si>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</si>
  <si>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</si>
  <si>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</si>
  <si>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</si>
  <si>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</si>
  <si>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</si>
  <si>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</si>
  <si>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</si>
  <si>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</si>
  <si>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</si>
  <si>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</si>
  <si>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</si>
  <si>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</si>
  <si>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</si>
  <si>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</si>
  <si>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</si>
  <si>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</si>
  <si>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</si>
  <si>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</si>
  <si>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</si>
  <si>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</si>
  <si>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</si>
  <si>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</si>
  <si>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</si>
  <si>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</si>
  <si>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</si>
  <si>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</si>
  <si>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</si>
  <si>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</si>
  <si>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</si>
  <si>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</si>
  <si>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</si>
  <si>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</si>
  <si>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</si>
  <si>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</si>
  <si>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</si>
  <si>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</si>
  <si>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</si>
  <si>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</si>
  <si>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</si>
  <si>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</si>
  <si>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</si>
  <si>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</si>
  <si>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</si>
  <si>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</si>
  <si>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</si>
  <si>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</si>
  <si>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</si>
  <si>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</si>
  <si>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</si>
  <si>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</si>
  <si>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</si>
  <si>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</si>
  <si>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</si>
  <si>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</si>
  <si>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</si>
  <si>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</si>
  <si>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</si>
  <si>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</si>
  <si>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</si>
  <si>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</si>
  <si>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</si>
  <si>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</si>
  <si>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</si>
  <si>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</si>
  <si>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</si>
  <si>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</si>
  <si>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</si>
  <si>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</si>
  <si>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</si>
  <si>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</si>
  <si>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</si>
  <si>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</si>
  <si>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</si>
  <si>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</si>
  <si>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</si>
  <si>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</si>
  <si>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</si>
  <si>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</si>
  <si>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</si>
  <si>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</si>
  <si>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</si>
  <si>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</si>
  <si>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</si>
  <si>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</si>
  <si>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</si>
  <si>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</si>
  <si>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</si>
  <si>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</si>
  <si>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</si>
  <si>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</si>
  <si>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</si>
  <si>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</si>
  <si>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</si>
  <si>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</si>
  <si>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</si>
  <si>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</si>
  <si>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</si>
  <si>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</si>
  <si>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</si>
  <si>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</si>
  <si>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</si>
  <si>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</si>
  <si>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</si>
  <si>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</si>
  <si>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</si>
  <si>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</si>
  <si>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</si>
  <si>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</si>
  <si>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</si>
  <si>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</si>
  <si>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</si>
  <si>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</si>
  <si>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</si>
  <si>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</si>
  <si>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</si>
  <si>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</si>
  <si>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</si>
  <si>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</si>
  <si>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</si>
  <si>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</si>
  <si>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</si>
  <si>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</si>
  <si>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</si>
  <si>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</si>
  <si>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</si>
  <si>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</si>
  <si>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</si>
  <si>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</si>
  <si>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</si>
  <si>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</si>
  <si>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</si>
  <si>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</si>
  <si>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</si>
  <si>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</si>
  <si>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</si>
  <si>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</si>
  <si>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</si>
  <si>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</si>
  <si>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</si>
  <si>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</si>
  <si>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</si>
  <si>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</si>
  <si>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</si>
  <si>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</si>
  <si>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</si>
  <si>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</si>
  <si>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</si>
  <si>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</si>
  <si>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</si>
  <si>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</si>
  <si>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</si>
  <si>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</si>
  <si>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</si>
  <si>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</si>
  <si>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</si>
  <si>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</si>
  <si>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</si>
  <si>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</si>
  <si>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</si>
  <si>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</si>
  <si>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</si>
  <si>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</si>
  <si>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</si>
  <si>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</si>
  <si>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</si>
  <si>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</si>
  <si>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</si>
  <si>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</si>
  <si>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</si>
  <si>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</si>
  <si>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</si>
  <si>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</si>
  <si>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</si>
  <si>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</si>
  <si>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</si>
  <si>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</si>
  <si>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</si>
  <si>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</si>
  <si>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</si>
  <si>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</si>
  <si>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</si>
  <si>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</si>
  <si>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</si>
  <si>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</si>
  <si>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</si>
  <si>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</si>
  <si>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</si>
  <si>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</si>
  <si>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</si>
  <si>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</si>
  <si>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</si>
  <si>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</si>
  <si>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</si>
  <si>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</si>
  <si>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</si>
  <si>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</si>
  <si>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</si>
  <si>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</si>
  <si>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</si>
  <si>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</si>
  <si>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</si>
  <si>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</si>
  <si>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</si>
  <si>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</si>
  <si>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</si>
  <si>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</si>
  <si>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</si>
  <si>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</si>
  <si>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</si>
  <si>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</si>
  <si>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</si>
  <si>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</si>
  <si>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</si>
  <si>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</si>
  <si>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</si>
  <si>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</si>
  <si>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</si>
  <si>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</si>
  <si>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</si>
  <si>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</si>
  <si>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</si>
  <si>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</si>
  <si>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</si>
  <si>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</si>
  <si>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</si>
  <si>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</si>
  <si>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</si>
  <si>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</si>
  <si>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</si>
  <si>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</si>
  <si>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</si>
  <si>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</si>
  <si>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</si>
  <si>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</si>
  <si>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</si>
  <si>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</si>
  <si>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</si>
  <si>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</si>
  <si>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</si>
  <si>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</si>
  <si>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</si>
  <si>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</si>
  <si>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</si>
  <si>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</si>
  <si>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</si>
  <si>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</si>
  <si>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</si>
  <si>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</si>
  <si>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</si>
  <si>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</si>
  <si>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</si>
  <si>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</si>
  <si>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</si>
  <si>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</si>
  <si>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</si>
  <si>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</si>
  <si>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</si>
  <si>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</si>
  <si>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</si>
  <si>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</si>
  <si>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</si>
  <si>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</si>
  <si>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</si>
  <si>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</si>
  <si>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</si>
  <si>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</si>
  <si>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</si>
  <si>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</si>
  <si>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</si>
  <si>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</si>
  <si>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</si>
  <si>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</si>
  <si>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</si>
  <si>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</si>
  <si>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</si>
  <si>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</si>
  <si>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</si>
  <si>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</si>
  <si>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</si>
  <si>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</si>
  <si>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</si>
  <si>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</si>
  <si>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</si>
  <si>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</si>
  <si>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</si>
  <si>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</si>
  <si>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</si>
  <si>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</si>
  <si>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</si>
  <si>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</si>
  <si>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</si>
  <si>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</si>
  <si>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</si>
  <si>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</si>
  <si>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</si>
  <si>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</si>
  <si>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</si>
  <si>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</si>
  <si>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</si>
  <si>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</si>
  <si>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</si>
  <si>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</si>
  <si>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</si>
  <si>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</si>
  <si>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</si>
  <si>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</si>
  <si>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</si>
  <si>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</si>
  <si>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</si>
  <si>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</si>
  <si>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</si>
  <si>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</si>
  <si>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</si>
  <si>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</si>
  <si>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</si>
  <si>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</si>
  <si>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</si>
  <si>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</si>
  <si>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</si>
  <si>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</si>
  <si>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</si>
  <si>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</si>
  <si>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</si>
  <si>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</si>
  <si>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</si>
  <si>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</si>
  <si>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</si>
  <si>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</si>
  <si>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</si>
  <si>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</si>
  <si>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</si>
  <si>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</si>
  <si>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</si>
  <si>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</si>
  <si>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</si>
  <si>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</si>
  <si>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</si>
  <si>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</si>
  <si>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</si>
  <si>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</si>
  <si>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</si>
  <si>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</si>
  <si>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</si>
  <si>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</si>
  <si>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</si>
  <si>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</si>
  <si>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</si>
  <si>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</si>
  <si>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</si>
  <si>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</si>
  <si>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</si>
  <si>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</si>
  <si>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</si>
  <si>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</si>
  <si>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</si>
  <si>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</si>
  <si>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</si>
  <si>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</si>
  <si>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</si>
  <si>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</si>
  <si>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</si>
  <si>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</si>
  <si>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</si>
  <si>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</si>
  <si>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</si>
  <si>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</si>
  <si>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</si>
  <si>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</si>
  <si>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</si>
  <si>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</si>
  <si>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</si>
  <si>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</si>
  <si>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</si>
  <si>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</si>
  <si>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</si>
  <si>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</si>
  <si>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</si>
  <si>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</si>
  <si>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</si>
  <si>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</si>
  <si>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</si>
  <si>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</si>
  <si>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</si>
  <si>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</si>
  <si>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</si>
  <si>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</si>
  <si>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</si>
  <si>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</si>
  <si>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</si>
  <si>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</si>
  <si>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</si>
  <si>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</si>
  <si>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</si>
  <si>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</si>
  <si>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</si>
  <si>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</si>
  <si>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</si>
  <si>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</si>
  <si>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</si>
  <si>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</si>
  <si>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</si>
  <si>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</si>
  <si>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</si>
  <si>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</si>
  <si>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</si>
  <si>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</si>
  <si>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</si>
  <si>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</si>
  <si>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</si>
  <si>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</si>
  <si>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</si>
  <si>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</si>
  <si>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</si>
  <si>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</si>
  <si>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</si>
  <si>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</si>
  <si>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</si>
  <si>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</si>
  <si>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</si>
  <si>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</si>
  <si>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</si>
  <si>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</si>
  <si>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</si>
  <si>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</si>
  <si>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</si>
  <si>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</si>
  <si>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</si>
  <si>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</si>
  <si>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</si>
  <si>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</si>
  <si>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</si>
  <si>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</si>
  <si>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</si>
  <si>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</si>
  <si>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</si>
  <si>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</si>
  <si>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</si>
  <si>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</si>
  <si>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</si>
  <si>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</si>
  <si>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</si>
  <si>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</si>
  <si>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</si>
  <si>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</si>
  <si>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</si>
  <si>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</si>
  <si>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</si>
  <si>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</si>
  <si>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</si>
  <si>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</si>
  <si>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</si>
  <si>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</si>
  <si>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</si>
  <si>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</si>
  <si>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</si>
  <si>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</si>
  <si>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</si>
  <si>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</si>
  <si>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</si>
  <si>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</si>
  <si>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</si>
  <si>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</si>
  <si>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</si>
  <si>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</si>
  <si>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</si>
  <si>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</si>
  <si>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</si>
  <si>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</si>
  <si>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</si>
  <si>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</si>
  <si>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</si>
  <si>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</si>
  <si>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</si>
  <si>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</si>
  <si>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</si>
  <si>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</si>
  <si>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</si>
  <si>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</si>
  <si>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</si>
  <si>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</si>
  <si>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</si>
  <si>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</si>
  <si>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</si>
  <si>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</si>
  <si>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</si>
  <si>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</si>
  <si>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</si>
  <si>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</si>
  <si>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</si>
  <si>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</si>
  <si>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</si>
  <si>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</si>
  <si>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</si>
  <si>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</si>
  <si>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</si>
  <si>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</si>
  <si>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</si>
  <si>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</si>
  <si>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</si>
  <si>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</si>
  <si>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</si>
  <si>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</si>
  <si>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</si>
  <si>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</si>
  <si>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</si>
  <si>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</si>
  <si>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</si>
  <si>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</si>
  <si>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</si>
  <si>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</si>
  <si>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</si>
  <si>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</si>
  <si>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</si>
  <si>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</si>
  <si>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</si>
  <si>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</si>
  <si>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</si>
  <si>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</si>
  <si>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</si>
  <si>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</si>
  <si>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</si>
  <si>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</si>
  <si>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</si>
  <si>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</si>
  <si>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</si>
  <si>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</si>
  <si>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</si>
  <si>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</si>
  <si>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</si>
  <si>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</si>
  <si>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</si>
  <si>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</si>
  <si>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</si>
  <si>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</si>
  <si>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</si>
  <si>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</si>
  <si>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</si>
  <si>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</si>
  <si>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</si>
  <si>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</si>
  <si>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</si>
  <si>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</si>
  <si>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</si>
  <si>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</si>
  <si>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</si>
  <si>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</si>
  <si>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</si>
  <si>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</si>
  <si>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</si>
  <si>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</si>
  <si>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</si>
  <si>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</si>
  <si>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</si>
  <si>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</si>
  <si>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</si>
  <si>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</si>
  <si>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</si>
  <si>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</si>
  <si>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</si>
  <si>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</si>
  <si>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</si>
  <si>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</si>
  <si>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</si>
  <si>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</si>
  <si>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</si>
  <si>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</si>
  <si>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</si>
  <si>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</si>
  <si>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</si>
  <si>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</si>
  <si>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</si>
  <si>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</si>
  <si>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</si>
  <si>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</si>
  <si>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</si>
  <si>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</si>
  <si>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</si>
  <si>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</si>
  <si>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</si>
  <si>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</si>
  <si>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</si>
  <si>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</si>
  <si>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</si>
  <si>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</si>
  <si>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</si>
  <si>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</si>
  <si>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</si>
  <si>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</si>
  <si>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</si>
  <si>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</si>
  <si>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</si>
  <si>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</si>
  <si>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</si>
  <si>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</si>
  <si>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</si>
  <si>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</si>
  <si>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</si>
  <si>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</si>
  <si>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</si>
  <si>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</si>
  <si>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</si>
  <si>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</si>
  <si>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</si>
  <si>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</si>
  <si>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</si>
  <si>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</si>
  <si>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</si>
  <si>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</si>
  <si>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</si>
  <si>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</si>
  <si>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</si>
  <si>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</si>
  <si>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</si>
  <si>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</si>
  <si>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</si>
  <si>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</si>
  <si>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</si>
  <si>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</si>
  <si>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</si>
  <si>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</si>
  <si>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</si>
  <si>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</si>
  <si>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</si>
  <si>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</si>
  <si>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</si>
  <si>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</si>
  <si>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</si>
  <si>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</si>
  <si>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</si>
  <si>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</si>
  <si>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</si>
  <si>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</si>
  <si>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</si>
  <si>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</si>
  <si>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</si>
  <si>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</si>
  <si>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</si>
  <si>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</si>
  <si>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</si>
  <si>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</si>
  <si>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</si>
  <si>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</si>
  <si>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</si>
  <si>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</si>
  <si>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</si>
  <si>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</si>
  <si>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</si>
  <si>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</si>
  <si>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</si>
  <si>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</si>
  <si>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</si>
  <si>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</si>
  <si>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</si>
  <si>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</si>
  <si>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</si>
  <si>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</si>
  <si>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</si>
  <si>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</si>
  <si>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</si>
  <si>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</si>
  <si>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</si>
  <si>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</si>
  <si>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</si>
  <si>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</si>
  <si>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</si>
  <si>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</si>
  <si>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</si>
  <si>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</si>
  <si>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</si>
  <si>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</si>
  <si>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</si>
  <si>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</si>
  <si>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</si>
  <si>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</si>
  <si>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</si>
  <si>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</si>
  <si>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</si>
  <si>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</si>
  <si>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</si>
  <si>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</si>
  <si>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</si>
  <si>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</si>
  <si>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</si>
  <si>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</si>
  <si>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</si>
  <si>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</si>
  <si>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</si>
  <si>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</si>
  <si>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</si>
  <si>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</si>
  <si>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</si>
  <si>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</si>
  <si>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</si>
  <si>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</si>
  <si>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</si>
  <si>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</si>
  <si>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</si>
  <si>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</si>
  <si>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</si>
  <si>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</si>
  <si>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</si>
  <si>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</si>
  <si>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</si>
  <si>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</si>
  <si>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</si>
  <si>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</si>
  <si>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</si>
  <si>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</si>
  <si>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</si>
  <si>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</si>
  <si>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</si>
  <si>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</si>
  <si>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</si>
  <si>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</si>
  <si>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</si>
  <si>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</si>
  <si>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</si>
  <si>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</si>
  <si>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</si>
  <si>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</si>
  <si>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</si>
  <si>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</si>
  <si>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</si>
  <si>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</si>
  <si>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</si>
  <si>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</si>
  <si>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</si>
  <si>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</si>
  <si>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</si>
  <si>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</si>
  <si>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</si>
  <si>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</si>
  <si>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</si>
  <si>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</si>
  <si>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</si>
  <si>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</si>
  <si>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</si>
  <si>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</si>
  <si>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</si>
  <si>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</si>
  <si>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</si>
  <si>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</si>
  <si>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</si>
  <si>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</si>
  <si>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</si>
  <si>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</si>
  <si>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</si>
  <si>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</si>
  <si>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</si>
  <si>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</si>
  <si>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</si>
  <si>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</si>
  <si>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</si>
  <si>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</si>
  <si>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</si>
  <si>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</si>
  <si>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</si>
  <si>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</si>
  <si>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</si>
  <si>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</si>
  <si>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</si>
  <si>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</si>
  <si>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</si>
  <si>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</si>
  <si>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</si>
  <si>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</si>
  <si>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</si>
  <si>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</si>
  <si>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</si>
  <si>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</si>
  <si>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</si>
  <si>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</si>
  <si>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</si>
  <si>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</si>
  <si>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</si>
  <si>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</si>
  <si>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</si>
  <si>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</si>
  <si>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</si>
  <si>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</si>
  <si>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</si>
  <si>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</si>
  <si>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</si>
  <si>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</si>
  <si>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</si>
  <si>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</si>
  <si>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</si>
  <si>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</si>
  <si>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</si>
  <si>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</si>
  <si>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</si>
  <si>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</si>
  <si>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</si>
  <si>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</si>
  <si>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</si>
  <si>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</si>
  <si>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</si>
  <si>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</si>
  <si>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</si>
  <si>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</si>
  <si>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</si>
  <si>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</si>
  <si>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</si>
  <si>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</si>
  <si>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</si>
  <si>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</si>
  <si>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</si>
  <si>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</si>
  <si>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</si>
  <si>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</si>
  <si>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</si>
  <si>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</si>
  <si>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</si>
  <si>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</si>
  <si>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</si>
  <si>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</si>
  <si>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</si>
  <si>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</si>
  <si>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</si>
  <si>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</si>
  <si>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</si>
  <si>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</si>
  <si>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</si>
  <si>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</si>
  <si>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</si>
  <si>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</si>
  <si>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</si>
  <si>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</si>
  <si>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</si>
  <si>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</si>
  <si>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</si>
  <si>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</si>
  <si>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</si>
  <si>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</si>
  <si>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</si>
  <si>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</si>
  <si>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</si>
  <si>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</si>
  <si>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</si>
  <si>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</si>
  <si>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</si>
  <si>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</si>
  <si>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</si>
  <si>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</si>
  <si>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</si>
  <si>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</si>
  <si>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</si>
  <si>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</si>
  <si>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</si>
  <si>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</si>
  <si>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</si>
  <si>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</si>
  <si>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</si>
  <si>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</si>
  <si>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</si>
  <si>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</si>
  <si>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</si>
  <si>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</si>
  <si>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</si>
  <si>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</si>
  <si>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</si>
  <si>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</si>
  <si>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</si>
  <si>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</si>
  <si>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</si>
  <si>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</si>
  <si>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</si>
  <si>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</si>
  <si>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</si>
  <si>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</si>
  <si>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</si>
  <si>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</si>
  <si>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</si>
  <si>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</si>
  <si>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</si>
  <si>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</si>
  <si>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</si>
  <si>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</si>
  <si>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</si>
  <si>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</si>
  <si>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</si>
  <si>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</si>
  <si>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</si>
  <si>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</si>
  <si>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</si>
  <si>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</si>
  <si>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</si>
  <si>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</si>
  <si>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</si>
  <si>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</si>
  <si>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</si>
  <si>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</si>
  <si>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</si>
  <si>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</si>
  <si>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</si>
  <si>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</si>
  <si>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</si>
  <si>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</si>
  <si>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</si>
  <si>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</si>
  <si>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</si>
  <si>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</si>
  <si>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</si>
  <si>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</si>
  <si>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</si>
  <si>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</si>
  <si>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</si>
  <si>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</si>
  <si>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</si>
  <si>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</si>
  <si>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</si>
  <si>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</si>
  <si>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</si>
  <si>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</si>
  <si>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</si>
  <si>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</si>
  <si>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</si>
  <si>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</si>
  <si>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</si>
  <si>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</si>
  <si>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</si>
  <si>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</si>
  <si>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</si>
  <si>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</si>
  <si>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</si>
  <si>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</si>
  <si>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</si>
  <si>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</si>
  <si>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</si>
  <si>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</si>
  <si>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</si>
  <si>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</si>
  <si>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</si>
  <si>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</si>
  <si>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</si>
  <si>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</si>
  <si>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</si>
  <si>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</si>
  <si>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</si>
  <si>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</si>
  <si>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</si>
  <si>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</si>
  <si>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</si>
  <si>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</si>
  <si>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</si>
  <si>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</si>
  <si>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</si>
  <si>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</si>
  <si>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</si>
  <si>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</si>
  <si>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</si>
  <si>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</si>
  <si>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</si>
  <si>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</si>
  <si>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</si>
  <si>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</si>
  <si>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</si>
  <si>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</si>
  <si>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</si>
  <si>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</si>
  <si>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</si>
  <si>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</si>
  <si>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</si>
  <si>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</si>
  <si>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</si>
  <si>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</si>
  <si>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</si>
  <si>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</si>
  <si>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</si>
  <si>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</si>
  <si>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</si>
  <si>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</si>
  <si>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</si>
  <si>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</si>
  <si>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</si>
  <si>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</si>
  <si>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</si>
  <si>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</si>
  <si>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</si>
  <si>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</si>
  <si>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</si>
  <si>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</si>
  <si>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</si>
  <si>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</si>
  <si>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</si>
  <si>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</si>
  <si>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</si>
  <si>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</si>
  <si>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</si>
  <si>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</si>
  <si>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</si>
  <si>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</si>
  <si>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</si>
  <si>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</si>
  <si>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</si>
  <si>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</si>
  <si>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</si>
  <si>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</si>
  <si>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</si>
  <si>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</si>
  <si>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</si>
  <si>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</si>
  <si>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</si>
  <si>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</si>
  <si>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</si>
  <si>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</si>
  <si>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</si>
  <si>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</si>
  <si>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</si>
  <si>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</si>
  <si>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</si>
  <si>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</si>
  <si>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</si>
  <si>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</si>
  <si>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</si>
  <si>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</si>
  <si>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</si>
  <si>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</si>
  <si>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</si>
  <si>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</si>
  <si>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</si>
  <si>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</si>
  <si>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</si>
  <si>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</si>
  <si>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</si>
  <si>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</si>
  <si>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</si>
  <si>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</si>
  <si>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</si>
  <si>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</si>
  <si>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</si>
  <si>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</si>
  <si>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</si>
  <si>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</si>
  <si>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</si>
  <si>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</si>
  <si>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</si>
  <si>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</si>
  <si>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</si>
  <si>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</si>
  <si>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</si>
  <si>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</si>
  <si>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</si>
  <si>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</si>
  <si>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</si>
  <si>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</si>
  <si>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</si>
  <si>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</si>
  <si>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</si>
  <si>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</si>
  <si>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</si>
  <si>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</si>
  <si>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</si>
  <si>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</si>
  <si>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</si>
  <si>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</si>
  <si>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</si>
  <si>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</si>
  <si>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</si>
  <si>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</si>
  <si>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</si>
  <si>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</si>
  <si>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</si>
  <si>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</si>
  <si>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</si>
  <si>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</si>
  <si>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</si>
  <si>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</si>
  <si>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</si>
  <si>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</si>
  <si>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</si>
  <si>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</si>
  <si>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</si>
  <si>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</si>
  <si>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</si>
  <si>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</si>
  <si>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</si>
  <si>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</si>
  <si>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</si>
  <si>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</si>
  <si>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</si>
  <si>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</si>
  <si>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</si>
  <si>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</si>
  <si>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</si>
  <si>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</si>
  <si>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</si>
  <si>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</si>
  <si>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</si>
  <si>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</si>
  <si>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</si>
  <si>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</si>
  <si>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</si>
  <si>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</si>
  <si>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</si>
  <si>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</si>
  <si>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</si>
  <si>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</si>
  <si>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</si>
  <si>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</si>
  <si>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</si>
  <si>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</si>
  <si>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</si>
  <si>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</si>
  <si>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</si>
  <si>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</si>
  <si>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</si>
  <si>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</si>
  <si>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</si>
  <si>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</si>
  <si>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</si>
  <si>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</si>
  <si>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</si>
  <si>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</si>
  <si>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</si>
  <si>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</si>
  <si>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</si>
  <si>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</si>
  <si>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</si>
  <si>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</si>
  <si>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</si>
  <si>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</si>
  <si>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</si>
  <si>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</si>
  <si>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</si>
  <si>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</si>
  <si>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</si>
  <si>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</si>
  <si>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</si>
  <si>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</si>
  <si>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</si>
  <si>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</si>
  <si>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</si>
  <si>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</si>
  <si>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</si>
  <si>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</si>
  <si>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</si>
  <si>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</si>
  <si>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</si>
  <si>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</si>
  <si>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</si>
  <si>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</si>
  <si>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</si>
  <si>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</si>
  <si>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</si>
  <si>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</si>
  <si>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</si>
  <si>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</si>
  <si>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</si>
  <si>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</si>
  <si>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</si>
  <si>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</si>
  <si>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</si>
  <si>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</si>
  <si>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</si>
  <si>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</si>
  <si>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</si>
  <si>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</si>
  <si>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</si>
  <si>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</si>
  <si>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</si>
  <si>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</si>
  <si>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</si>
  <si>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</si>
  <si>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</si>
  <si>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</si>
  <si>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</si>
  <si>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</si>
  <si>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</si>
  <si>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</si>
  <si>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</si>
  <si>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</si>
  <si>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</si>
  <si>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</si>
  <si>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</si>
  <si>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</si>
  <si>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</si>
  <si>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</si>
  <si>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</si>
  <si>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</si>
  <si>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</si>
  <si>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</si>
  <si>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</si>
  <si>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</si>
  <si>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</si>
  <si>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</si>
  <si>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</si>
  <si>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</si>
  <si>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</si>
  <si>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</si>
  <si>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</si>
  <si>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</si>
  <si>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</si>
  <si>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</si>
  <si>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</si>
  <si>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</si>
  <si>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</si>
  <si>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</si>
  <si>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</si>
  <si>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</si>
  <si>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</si>
  <si>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</si>
  <si>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</si>
  <si>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</si>
  <si>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</si>
  <si>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</si>
  <si>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</si>
  <si>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</si>
  <si>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</si>
  <si>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</si>
  <si>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</si>
  <si>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</si>
  <si>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</si>
  <si>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</si>
  <si>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</si>
  <si>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</si>
  <si>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</si>
  <si>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</si>
  <si>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</si>
  <si>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</si>
  <si>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</si>
  <si>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</si>
  <si>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</si>
  <si>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</si>
  <si>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</si>
  <si>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</si>
  <si>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</si>
  <si>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</si>
  <si>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</si>
  <si>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</si>
  <si>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</si>
  <si>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</si>
  <si>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</si>
  <si>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</si>
  <si>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</si>
  <si>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</si>
  <si>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</si>
  <si>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</si>
  <si>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</si>
  <si>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</si>
  <si>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</si>
  <si>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</si>
  <si>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</si>
  <si>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</si>
  <si>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</si>
  <si>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</si>
  <si>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</si>
  <si>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</si>
  <si>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</si>
  <si>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</si>
  <si>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</si>
  <si>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</si>
  <si>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</si>
  <si>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</si>
  <si>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</si>
  <si>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</si>
  <si>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</si>
  <si>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</si>
  <si>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</si>
  <si>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</si>
  <si>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</si>
  <si>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</si>
  <si>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</si>
  <si>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</si>
  <si>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</si>
  <si>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</si>
  <si>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</si>
  <si>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</si>
  <si>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</si>
  <si>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</si>
  <si>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</si>
  <si>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</si>
  <si>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</si>
  <si>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</si>
  <si>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</si>
  <si>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</si>
  <si>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</si>
  <si>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</si>
  <si>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</si>
  <si>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</si>
  <si>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</si>
  <si>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</si>
  <si>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</si>
  <si>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</si>
  <si>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</si>
  <si>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</si>
  <si>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</si>
  <si>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</si>
  <si>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</si>
  <si>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</si>
  <si>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</si>
  <si>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</si>
  <si>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</si>
  <si>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</si>
  <si>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</si>
  <si>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</si>
  <si>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</si>
  <si>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</si>
  <si>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</si>
  <si>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</si>
  <si>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</si>
  <si>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</si>
  <si>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</si>
  <si>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</si>
  <si>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</si>
  <si>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</si>
  <si>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</si>
  <si>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</si>
  <si>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</si>
  <si>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</si>
  <si>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</si>
  <si>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</si>
  <si>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</si>
  <si>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</si>
  <si>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</si>
  <si>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</si>
  <si>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</si>
  <si>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</si>
  <si>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</si>
  <si>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</si>
  <si>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</si>
  <si>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</si>
  <si>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</si>
  <si>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</si>
  <si>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</si>
  <si>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</si>
  <si>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</si>
  <si>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</si>
  <si>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</si>
  <si>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</si>
  <si>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</si>
  <si>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</si>
  <si>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</si>
  <si>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</si>
  <si>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</si>
  <si>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</si>
  <si>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</si>
  <si>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</si>
  <si>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</si>
  <si>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</si>
  <si>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</si>
  <si>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</si>
  <si>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</si>
  <si>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</si>
  <si>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</si>
  <si>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</si>
  <si>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</si>
  <si>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</si>
  <si>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</si>
  <si>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</si>
  <si>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</si>
  <si>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</si>
  <si>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</si>
  <si>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</si>
  <si>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</si>
  <si>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</si>
  <si>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</si>
  <si>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</si>
  <si>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</si>
  <si>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</si>
  <si>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</si>
  <si>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</si>
  <si>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</si>
  <si>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</si>
  <si>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</si>
  <si>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</si>
  <si>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</si>
  <si>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</si>
  <si>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</si>
  <si>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</si>
  <si>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</si>
  <si>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</si>
  <si>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</si>
  <si>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</si>
  <si>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</si>
  <si>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</si>
  <si>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</si>
  <si>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</si>
  <si>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</si>
  <si>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</si>
  <si>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</si>
  <si>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</si>
  <si>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</si>
  <si>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</si>
  <si>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</si>
  <si>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</si>
  <si>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</si>
  <si>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</si>
  <si>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</si>
  <si>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</si>
  <si>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</si>
  <si>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</si>
  <si>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</si>
  <si>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</si>
  <si>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</si>
  <si>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</si>
  <si>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</si>
  <si>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</si>
  <si>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</si>
  <si>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</si>
  <si>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</si>
  <si>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</si>
  <si>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</si>
  <si>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</si>
  <si>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</si>
  <si>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</si>
  <si>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</si>
  <si>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</si>
  <si>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</si>
  <si>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</si>
  <si>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</si>
  <si>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</si>
  <si>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</si>
  <si>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</si>
  <si>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</si>
  <si>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</si>
  <si>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</si>
  <si>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</si>
  <si>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</si>
  <si>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</si>
  <si>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</si>
  <si>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</si>
  <si>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</si>
  <si>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</si>
  <si>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</si>
  <si>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</si>
  <si>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</si>
  <si>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</si>
  <si>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</si>
  <si>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</si>
  <si>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</si>
  <si>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</si>
  <si>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</si>
  <si>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</si>
  <si>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</si>
  <si>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</si>
  <si>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</si>
  <si>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</si>
  <si>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</si>
  <si>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</si>
  <si>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</si>
  <si>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</si>
  <si>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</si>
  <si>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</si>
  <si>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</si>
  <si>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</si>
  <si>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</si>
  <si>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</si>
  <si>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</si>
  <si>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</si>
  <si>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</si>
  <si>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</si>
  <si>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</si>
  <si>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</si>
  <si>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</si>
  <si>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</si>
  <si>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</si>
  <si>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</si>
  <si>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</si>
  <si>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</si>
  <si>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</si>
  <si>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</si>
  <si>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</si>
  <si>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</si>
  <si>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</si>
  <si>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</si>
  <si>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</si>
  <si>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</si>
  <si>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</si>
  <si>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</si>
  <si>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</si>
  <si>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</si>
  <si>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</si>
  <si>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</si>
  <si>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</si>
  <si>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</si>
  <si>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</si>
  <si>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</si>
  <si>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</si>
  <si>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</si>
  <si>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</si>
  <si>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</si>
  <si>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</si>
  <si>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</si>
  <si>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</si>
  <si>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</si>
  <si>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</si>
  <si>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</si>
  <si>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</si>
  <si>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</si>
  <si>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</si>
  <si>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</si>
  <si>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</si>
  <si>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</si>
  <si>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</si>
  <si>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</si>
  <si>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</si>
  <si>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</si>
  <si>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</si>
  <si>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</si>
  <si>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</si>
  <si>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</si>
  <si>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</si>
  <si>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</si>
  <si>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</si>
  <si>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</si>
  <si>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</si>
  <si>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</si>
  <si>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</si>
  <si>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</si>
  <si>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</si>
  <si>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</si>
  <si>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</si>
  <si>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</si>
  <si>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</si>
  <si>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</si>
  <si>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</si>
  <si>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</si>
  <si>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</si>
  <si>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</si>
  <si>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</si>
  <si>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</si>
  <si>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</si>
  <si>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</si>
  <si>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</si>
  <si>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</si>
  <si>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</si>
  <si>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</si>
  <si>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</si>
  <si>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</si>
  <si>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</si>
  <si>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</si>
  <si>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</si>
  <si>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</si>
  <si>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</si>
  <si>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</si>
  <si>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</si>
  <si>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</si>
  <si>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</si>
  <si>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</si>
  <si>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</si>
  <si>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</si>
  <si>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</si>
  <si>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</si>
  <si>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</si>
  <si>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</si>
  <si>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</si>
  <si>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</si>
  <si>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</si>
  <si>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</si>
  <si>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</si>
  <si>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</si>
  <si>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</si>
  <si>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</si>
  <si>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</si>
  <si>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</si>
  <si>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</si>
  <si>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</si>
  <si>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</si>
  <si>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</si>
  <si>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</si>
  <si>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</si>
  <si>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</si>
  <si>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</si>
  <si>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</si>
  <si>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</si>
  <si>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</si>
  <si>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</si>
  <si>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</si>
  <si>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</si>
  <si>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</si>
  <si>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</si>
  <si>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</si>
  <si>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</si>
  <si>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</si>
  <si>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</si>
  <si>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</si>
  <si>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</si>
  <si>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</si>
  <si>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</si>
  <si>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</si>
  <si>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</si>
  <si>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</si>
  <si>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</si>
  <si>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</si>
  <si>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</si>
  <si>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</si>
  <si>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</si>
  <si>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</si>
  <si>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</si>
  <si>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</si>
  <si>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</si>
  <si>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</si>
  <si>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</si>
  <si>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</si>
  <si>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</si>
  <si>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</si>
  <si>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</si>
  <si>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</si>
  <si>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</si>
  <si>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</si>
  <si>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</si>
  <si>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</si>
  <si>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</si>
  <si>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</si>
  <si>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</si>
  <si>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</si>
  <si>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</si>
  <si>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</si>
  <si>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</si>
  <si>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</si>
  <si>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</si>
  <si>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</si>
  <si>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</si>
  <si>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</si>
  <si>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</si>
  <si>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</si>
  <si>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</si>
  <si>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</si>
  <si>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</si>
  <si>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</si>
  <si>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</si>
  <si>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</si>
  <si>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</si>
  <si>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</si>
  <si>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</si>
  <si>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</si>
  <si>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</si>
  <si>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</si>
  <si>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</si>
  <si>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</si>
  <si>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</si>
  <si>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</si>
  <si>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</si>
  <si>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</si>
  <si>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</si>
  <si>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</si>
  <si>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</si>
  <si>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</si>
  <si>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</si>
  <si>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</si>
  <si>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</si>
  <si>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</si>
  <si>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</si>
  <si>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</si>
  <si>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</si>
  <si>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</si>
  <si>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</si>
  <si>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</si>
  <si>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</si>
  <si>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</si>
  <si>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</si>
  <si>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</si>
  <si>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</si>
  <si>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</si>
  <si>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</si>
  <si>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</si>
  <si>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</si>
  <si>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</si>
  <si>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</si>
  <si>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</si>
  <si>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</si>
  <si>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</si>
  <si>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</si>
  <si>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</si>
  <si>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</si>
  <si>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</si>
  <si>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</si>
  <si>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</si>
  <si>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</si>
  <si>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</si>
  <si>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</si>
  <si>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</si>
  <si>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</si>
  <si>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</si>
  <si>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</si>
  <si>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</si>
  <si>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</si>
  <si>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</si>
  <si>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</si>
  <si>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</si>
  <si>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</si>
  <si>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</si>
  <si>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</si>
  <si>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</si>
  <si>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</si>
  <si>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</si>
  <si>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</si>
  <si>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</si>
  <si>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</si>
  <si>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</si>
  <si>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</si>
  <si>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</si>
  <si>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</si>
  <si>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</si>
  <si>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</si>
  <si>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</si>
  <si>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</si>
  <si>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</si>
  <si>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</si>
  <si>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</si>
  <si>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</si>
  <si>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</si>
  <si>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</si>
  <si>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</si>
  <si>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</si>
  <si>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</si>
  <si>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</si>
  <si>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</si>
  <si>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</si>
  <si>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</si>
  <si>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</si>
  <si>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</si>
  <si>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</si>
  <si>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</si>
  <si>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</si>
  <si>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</si>
  <si>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</si>
  <si>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</si>
  <si>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</si>
  <si>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</si>
  <si>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</si>
  <si>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</si>
  <si>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</si>
  <si>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</si>
  <si>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</si>
  <si>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</si>
  <si>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</si>
  <si>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</si>
  <si>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</si>
  <si>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</si>
  <si>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</si>
  <si>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</si>
  <si>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</si>
  <si>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</si>
  <si>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</si>
  <si>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</si>
  <si>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</si>
  <si>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</si>
  <si>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</si>
  <si>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</si>
  <si>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</si>
  <si>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</si>
  <si>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</si>
  <si>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</si>
  <si>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</si>
  <si>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</si>
  <si>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</si>
  <si>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</si>
  <si>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</si>
  <si>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</si>
  <si>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</si>
  <si>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</si>
  <si>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</si>
  <si>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</si>
  <si>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</si>
  <si>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</si>
  <si>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</si>
  <si>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</si>
  <si>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</si>
  <si>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</si>
  <si>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</si>
  <si>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</si>
  <si>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</si>
  <si>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</si>
  <si>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</si>
  <si>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</si>
  <si>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</si>
  <si>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</si>
  <si>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</si>
  <si>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</si>
  <si>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</si>
  <si>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</si>
  <si>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</si>
  <si>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</si>
  <si>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</si>
  <si>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</si>
  <si>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</si>
  <si>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</si>
  <si>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</si>
  <si>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</si>
  <si>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</si>
  <si>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</si>
  <si>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</si>
  <si>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</si>
  <si>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</si>
  <si>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</si>
  <si>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</si>
  <si>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</si>
  <si>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</si>
  <si>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</si>
  <si>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</si>
  <si>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</si>
  <si>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</si>
  <si>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</si>
  <si>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</si>
  <si>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</si>
  <si>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</si>
  <si>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</si>
  <si>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</si>
  <si>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</si>
  <si>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</si>
  <si>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</si>
  <si>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</si>
  <si>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</si>
  <si>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</si>
  <si>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</si>
  <si>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</si>
  <si>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</si>
  <si>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</si>
  <si>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</si>
  <si>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</si>
  <si>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</si>
  <si>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</si>
  <si>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</si>
  <si>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</si>
  <si>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</si>
  <si>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</si>
  <si>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</si>
  <si>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</si>
  <si>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</si>
  <si>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</si>
  <si>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</si>
  <si>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</si>
  <si>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</si>
  <si>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</si>
  <si>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</si>
  <si>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</si>
  <si>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</si>
  <si>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</si>
  <si>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</si>
  <si>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</si>
  <si>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</si>
  <si>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</si>
  <si>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</si>
  <si>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</si>
  <si>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</si>
  <si>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</si>
  <si>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</si>
  <si>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</si>
  <si>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</si>
  <si>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</si>
  <si>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</si>
  <si>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</si>
  <si>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</si>
  <si>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</si>
  <si>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</si>
  <si>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</si>
  <si>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</si>
  <si>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</si>
  <si>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</si>
  <si>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</si>
  <si>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</si>
  <si>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</si>
  <si>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</si>
  <si>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</si>
  <si>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</si>
  <si>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</si>
  <si>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</si>
  <si>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</si>
  <si>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</si>
  <si>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</si>
  <si>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</si>
  <si>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</si>
  <si>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</si>
  <si>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</si>
  <si>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</si>
  <si>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</si>
  <si>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</si>
  <si>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</si>
  <si>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</si>
  <si>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</si>
  <si>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</si>
  <si>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</si>
  <si>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</si>
  <si>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</si>
  <si>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</si>
  <si>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</si>
  <si>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</si>
  <si>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</si>
  <si>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</si>
  <si>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</si>
  <si>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</si>
  <si>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</si>
  <si>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</si>
  <si>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</si>
  <si>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</si>
  <si>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</si>
  <si>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</si>
  <si>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</si>
  <si>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</si>
  <si>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</si>
  <si>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</si>
  <si>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</si>
  <si>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</si>
  <si>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</si>
  <si>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</si>
  <si>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</si>
  <si>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</si>
  <si>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</si>
  <si>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</si>
  <si>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</si>
  <si>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</si>
  <si>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</si>
  <si>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</si>
  <si>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</si>
  <si>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</si>
  <si>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</si>
  <si>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</si>
  <si>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</si>
  <si>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</si>
  <si>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</si>
  <si>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</si>
  <si>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</si>
  <si>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</si>
  <si>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</si>
  <si>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</si>
  <si>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</si>
  <si>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</si>
  <si>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</si>
  <si>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</si>
  <si>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</si>
  <si>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</si>
  <si>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</si>
  <si>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</si>
  <si>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</si>
  <si>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</si>
  <si>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</si>
  <si>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</si>
  <si>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</si>
  <si>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</si>
  <si>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</si>
  <si>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</si>
  <si>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</si>
  <si>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</si>
  <si>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</si>
  <si>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</si>
  <si>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</si>
  <si>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</si>
  <si>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</si>
  <si>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</si>
  <si>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</si>
  <si>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</si>
  <si>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</si>
  <si>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</si>
  <si>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</si>
  <si>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</si>
  <si>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</si>
  <si>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</si>
  <si>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</si>
  <si>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</si>
  <si>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</si>
  <si>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</si>
  <si>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</si>
  <si>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</si>
  <si>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</si>
  <si>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</si>
  <si>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</si>
  <si>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</si>
  <si>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</si>
  <si>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</si>
  <si>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</si>
  <si>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</si>
  <si>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</si>
  <si>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</si>
  <si>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</si>
  <si>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</si>
  <si>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</si>
  <si>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</si>
  <si>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</si>
  <si>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</si>
  <si>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</si>
  <si>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</si>
  <si>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</si>
  <si>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</si>
  <si>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</si>
  <si>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</si>
  <si>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</si>
  <si>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</si>
  <si>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</si>
  <si>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</si>
  <si>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</si>
  <si>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</si>
  <si>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</si>
  <si>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</si>
  <si>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</si>
  <si>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</si>
  <si>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</si>
  <si>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</si>
  <si>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</si>
  <si>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</si>
  <si>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</si>
  <si>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</si>
  <si>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</si>
  <si>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</si>
  <si>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</si>
  <si>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</si>
  <si>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</si>
  <si>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</si>
  <si>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</si>
  <si>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</si>
  <si>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</si>
  <si>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</si>
  <si>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</si>
  <si>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</si>
  <si>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</si>
  <si>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</si>
  <si>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</si>
  <si>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</si>
  <si>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</si>
  <si>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</si>
  <si>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</si>
  <si>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</si>
  <si>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</si>
  <si>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</si>
  <si>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</si>
  <si>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</si>
  <si>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</si>
  <si>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</si>
  <si>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</si>
  <si>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</si>
  <si>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</si>
  <si>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</si>
  <si>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</si>
  <si>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</si>
  <si>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</si>
  <si>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</si>
  <si>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</si>
  <si>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</si>
  <si>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</si>
  <si>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</si>
  <si>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</si>
  <si>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</si>
  <si>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</si>
  <si>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</si>
  <si>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</si>
  <si>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</si>
  <si>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</si>
  <si>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</si>
  <si>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</si>
  <si>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</si>
  <si>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</si>
  <si>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</si>
  <si>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</si>
  <si>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</si>
  <si>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</si>
  <si>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</si>
  <si>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</si>
  <si>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</si>
  <si>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</si>
  <si>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</si>
  <si>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</si>
  <si>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</si>
  <si>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</si>
  <si>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</si>
  <si>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</si>
  <si>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</si>
  <si>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</si>
  <si>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</si>
  <si>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</si>
  <si>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</si>
  <si>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</si>
  <si>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</si>
  <si>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</si>
  <si>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</si>
  <si>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</si>
  <si>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</si>
  <si>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</si>
  <si>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</si>
  <si>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</si>
  <si>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</si>
  <si>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</si>
  <si>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</si>
  <si>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</si>
  <si>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</si>
  <si>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</si>
  <si>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</si>
  <si>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</si>
  <si>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</si>
  <si>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</si>
  <si>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</si>
  <si>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</si>
  <si>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</si>
  <si>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</si>
  <si>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</si>
  <si>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</si>
  <si>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</si>
  <si>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</si>
  <si>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</si>
  <si>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</si>
  <si>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</si>
  <si>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</si>
  <si>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</si>
  <si>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</si>
  <si>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</si>
  <si>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</si>
  <si>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</si>
  <si>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</si>
  <si>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</si>
  <si>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</si>
  <si>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</si>
  <si>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</si>
  <si>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</si>
  <si>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</si>
  <si>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</si>
  <si>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</si>
  <si>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</si>
  <si>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</si>
  <si>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</si>
  <si>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</si>
  <si>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</si>
  <si>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</si>
  <si>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</si>
  <si>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</si>
  <si>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</si>
  <si>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</si>
  <si>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</si>
  <si>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</si>
  <si>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</si>
  <si>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</si>
  <si>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</si>
  <si>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</si>
  <si>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</si>
  <si>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</si>
  <si>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</si>
  <si>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</si>
  <si>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</si>
  <si>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</si>
  <si>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</si>
  <si>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</si>
  <si>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</si>
  <si>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</si>
  <si>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</si>
  <si>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</si>
  <si>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</si>
  <si>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</si>
  <si>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</si>
  <si>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</si>
  <si>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</si>
  <si>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</si>
  <si>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</si>
  <si>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</si>
  <si>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</si>
  <si>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</si>
  <si>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</si>
  <si>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</si>
  <si>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</si>
  <si>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</si>
  <si>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</si>
  <si>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</si>
  <si>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</si>
  <si>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</si>
  <si>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</si>
  <si>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</si>
  <si>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</si>
  <si>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</si>
  <si>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</si>
  <si>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</si>
  <si>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</si>
  <si>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</si>
  <si>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</si>
  <si>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</si>
  <si>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</si>
  <si>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</si>
  <si>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</si>
  <si>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</si>
  <si>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</si>
  <si>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</si>
  <si>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</si>
  <si>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</si>
  <si>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</si>
  <si>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</si>
  <si>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</si>
  <si>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</si>
  <si>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</si>
  <si>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</si>
  <si>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</si>
  <si>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</si>
  <si>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</si>
  <si>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</si>
  <si>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</si>
  <si>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</si>
  <si>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</si>
  <si>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</si>
  <si>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</si>
  <si>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</si>
  <si>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</si>
  <si>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</si>
  <si>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</si>
  <si>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</si>
  <si>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</si>
  <si>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</si>
  <si>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</si>
  <si>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</si>
  <si>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</si>
  <si>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</si>
  <si>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</si>
  <si>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</si>
  <si>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</si>
  <si>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</si>
  <si>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</si>
  <si>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</si>
  <si>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</si>
  <si>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</si>
  <si>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</si>
  <si>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</si>
  <si>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</si>
  <si>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</si>
  <si>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</si>
  <si>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</si>
  <si>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</si>
  <si>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</si>
  <si>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</si>
  <si>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</si>
  <si>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</si>
  <si>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</si>
  <si>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</si>
  <si>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</si>
  <si>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</si>
  <si>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</si>
  <si>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</si>
  <si>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</si>
  <si>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</si>
  <si>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</si>
  <si>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</si>
  <si>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</si>
  <si>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</si>
  <si>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</si>
  <si>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</si>
  <si>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</si>
  <si>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</si>
  <si>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</si>
  <si>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</si>
  <si>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</si>
  <si>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</si>
  <si>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</si>
  <si>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</si>
  <si>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</si>
  <si>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</si>
  <si>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</si>
  <si>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</si>
  <si>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</si>
  <si>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</si>
  <si>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</si>
  <si>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</si>
  <si>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</si>
  <si>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</si>
  <si>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</si>
  <si>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</si>
  <si>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</si>
  <si>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</si>
  <si>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</si>
  <si>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</si>
  <si>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</si>
  <si>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</si>
  <si>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</si>
  <si>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</si>
  <si>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</si>
  <si>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</si>
  <si>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</si>
  <si>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</si>
  <si>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</si>
  <si>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</si>
  <si>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</si>
  <si>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</si>
  <si>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</si>
  <si>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</si>
  <si>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</si>
  <si>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</si>
  <si>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</si>
  <si>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</si>
  <si>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</si>
  <si>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</si>
  <si>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</si>
  <si>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</si>
  <si>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</si>
  <si>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</si>
  <si>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</si>
  <si>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</si>
  <si>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</si>
  <si>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</si>
  <si>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</si>
  <si>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</si>
  <si>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</si>
  <si>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</si>
  <si>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</si>
  <si>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</si>
  <si>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</si>
  <si>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</si>
  <si>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</si>
  <si>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</si>
  <si>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</si>
  <si>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</si>
  <si>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</si>
  <si>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</si>
  <si>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</si>
  <si>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</si>
  <si>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</si>
  <si>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</si>
  <si>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</si>
  <si>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</si>
  <si>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</si>
  <si>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</si>
  <si>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</si>
  <si>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</si>
  <si>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</si>
  <si>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</si>
  <si>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</si>
  <si>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</si>
  <si>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</si>
  <si>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</si>
  <si>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</si>
  <si>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</si>
  <si>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</si>
  <si>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</si>
  <si>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</si>
  <si>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</si>
  <si>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</si>
  <si>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</si>
  <si>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</si>
  <si>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</si>
  <si>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</si>
  <si>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</si>
  <si>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</si>
  <si>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</si>
  <si>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</si>
  <si>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</si>
  <si>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</si>
  <si>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</si>
  <si>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</si>
  <si>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</si>
  <si>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</si>
  <si>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</si>
  <si>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</si>
  <si>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</si>
  <si>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</si>
  <si>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</si>
  <si>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</si>
  <si>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</si>
  <si>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</si>
  <si>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</si>
  <si>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</si>
  <si>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</si>
  <si>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</si>
  <si>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</si>
  <si>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</si>
  <si>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</si>
  <si>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</si>
  <si>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</si>
  <si>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</si>
  <si>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</si>
  <si>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</si>
  <si>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</si>
  <si>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</si>
  <si>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</si>
  <si>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</si>
  <si>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</si>
  <si>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</si>
  <si>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</si>
  <si>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</si>
  <si>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</si>
  <si>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</si>
  <si>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</si>
  <si>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</si>
  <si>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</si>
  <si>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</si>
  <si>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</si>
  <si>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</si>
  <si>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</si>
  <si>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</si>
  <si>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</si>
  <si>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</si>
  <si>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</si>
  <si>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</si>
  <si>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</si>
  <si>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</si>
  <si>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</si>
  <si>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</si>
  <si>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</si>
  <si>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</si>
  <si>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</si>
  <si>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</si>
  <si>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</si>
  <si>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</si>
  <si>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</si>
  <si>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</si>
  <si>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</si>
  <si>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</si>
  <si>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</si>
  <si>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</si>
  <si>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</si>
  <si>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</si>
  <si>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</si>
  <si>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</si>
  <si>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</si>
  <si>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</si>
  <si>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</si>
  <si>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</si>
  <si>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</si>
  <si>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</si>
  <si>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</si>
  <si>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</si>
  <si>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</si>
  <si>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</si>
  <si>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</si>
  <si>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</si>
  <si>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</si>
  <si>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</si>
  <si>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</si>
  <si>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</si>
  <si>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</si>
  <si>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</si>
  <si>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</si>
  <si>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</si>
  <si>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</si>
  <si>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</si>
  <si>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</si>
  <si>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</si>
  <si>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</si>
  <si>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</si>
  <si>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</si>
  <si>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</si>
  <si>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</si>
  <si>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</si>
  <si>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</si>
  <si>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</si>
  <si>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</si>
  <si>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</si>
  <si>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</si>
  <si>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</si>
  <si>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</si>
  <si>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</si>
  <si>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</si>
  <si>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</si>
  <si>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</si>
  <si>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</si>
  <si>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</si>
  <si>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</si>
  <si>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</si>
  <si>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</si>
  <si>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</si>
  <si>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</si>
  <si>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</si>
  <si>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</si>
  <si>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</si>
  <si>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</si>
  <si>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</si>
  <si>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</si>
  <si>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</si>
  <si>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</si>
  <si>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</si>
  <si>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</si>
  <si>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</si>
  <si>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</si>
  <si>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</si>
  <si>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</si>
  <si>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</si>
  <si>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</si>
  <si>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</si>
  <si>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</si>
  <si>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</si>
  <si>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</si>
  <si>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</si>
  <si>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</si>
  <si>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</si>
  <si>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</si>
  <si>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</si>
  <si>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</si>
  <si>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</si>
  <si>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</si>
  <si>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</si>
  <si>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</si>
  <si>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</si>
  <si>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</si>
  <si>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</si>
  <si>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</si>
  <si>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</si>
  <si>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</si>
  <si>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</si>
  <si>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</si>
  <si>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</si>
  <si>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</si>
  <si>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</si>
  <si>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</si>
  <si>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</si>
  <si>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</si>
  <si>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</si>
  <si>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</si>
  <si>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</si>
  <si>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</si>
  <si>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</si>
  <si>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</si>
  <si>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</si>
  <si>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</si>
  <si>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</si>
  <si>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</si>
  <si>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</si>
  <si>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</si>
  <si>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</si>
  <si>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</si>
  <si>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</si>
  <si>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</si>
  <si>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</si>
  <si>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</si>
  <si>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</si>
  <si>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</si>
  <si>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</si>
  <si>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</si>
  <si>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</si>
  <si>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</si>
  <si>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</si>
  <si>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</si>
  <si>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</si>
  <si>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</si>
  <si>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</si>
  <si>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</si>
  <si>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</si>
  <si>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</si>
  <si>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</si>
  <si>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</si>
  <si>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</si>
  <si>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</si>
  <si>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</si>
  <si>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</si>
  <si>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</si>
  <si>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</si>
  <si>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</si>
  <si>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</si>
  <si>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</si>
  <si>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</si>
  <si>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</si>
  <si>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</si>
  <si>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</si>
  <si>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</si>
  <si>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</si>
  <si>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</si>
  <si>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</si>
  <si>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</si>
  <si>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</si>
  <si>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</si>
  <si>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</si>
  <si>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</si>
  <si>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</si>
  <si>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</si>
  <si>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</si>
  <si>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</si>
  <si>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</si>
  <si>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</si>
  <si>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</si>
  <si>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</si>
  <si>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</si>
  <si>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</si>
  <si>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</si>
  <si>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</si>
  <si>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</si>
  <si>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</si>
  <si>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</si>
  <si>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</si>
  <si>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</si>
  <si>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</si>
  <si>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</si>
  <si>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</si>
  <si>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</si>
  <si>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</si>
  <si>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</si>
  <si>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</si>
  <si>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</si>
  <si>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</si>
  <si>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</si>
  <si>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</si>
  <si>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</si>
  <si>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</si>
  <si>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</si>
  <si>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</si>
  <si>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</si>
  <si>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</si>
  <si>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</si>
  <si>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</si>
  <si>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</si>
  <si>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</si>
  <si>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</si>
  <si>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</si>
  <si>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</si>
  <si>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</si>
  <si>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</si>
  <si>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</si>
  <si>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</si>
  <si>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</si>
  <si>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</si>
  <si>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</si>
  <si>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</si>
  <si>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</si>
  <si>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</si>
  <si>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</si>
  <si>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</si>
  <si>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</si>
  <si>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</si>
  <si>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</si>
  <si>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</si>
  <si>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</si>
  <si>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</si>
  <si>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</si>
  <si>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</si>
  <si>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</si>
  <si>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</si>
  <si>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</si>
  <si>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</si>
  <si>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</si>
  <si>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</si>
  <si>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</si>
  <si>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</si>
  <si>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</si>
  <si>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</si>
  <si>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</si>
  <si>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</si>
  <si>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</si>
  <si>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</si>
  <si>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</si>
  <si>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</si>
  <si>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</si>
  <si>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</si>
  <si>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</si>
  <si>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</si>
  <si>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</si>
  <si>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</si>
  <si>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</si>
  <si>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</si>
  <si>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</si>
  <si>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</si>
  <si>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</si>
  <si>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</si>
  <si>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</si>
  <si>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</si>
  <si>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</si>
  <si>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</si>
  <si>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</si>
  <si>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</si>
  <si>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</si>
  <si>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</si>
  <si>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</si>
  <si>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</si>
  <si>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</si>
  <si>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</si>
  <si>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</si>
  <si>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</si>
  <si>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</si>
  <si>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</si>
  <si>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</si>
  <si>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</si>
  <si>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</si>
  <si>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</si>
  <si>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</si>
  <si>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</si>
  <si>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</si>
  <si>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</si>
  <si>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</si>
  <si>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</si>
  <si>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</si>
  <si>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</si>
  <si>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</si>
  <si>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</si>
  <si>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</si>
  <si>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</si>
  <si>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</si>
  <si>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</si>
  <si>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</si>
  <si>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</si>
  <si>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</si>
  <si>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</si>
  <si>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</si>
  <si>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</si>
  <si>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</si>
  <si>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</si>
  <si>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</si>
  <si>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</si>
  <si>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</si>
  <si>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</si>
  <si>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</si>
  <si>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</si>
  <si>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</si>
  <si>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</si>
  <si>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</si>
  <si>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</si>
  <si>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</si>
  <si>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</si>
  <si>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</si>
  <si>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</si>
  <si>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</si>
  <si>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</si>
  <si>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</si>
  <si>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</si>
  <si>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</si>
  <si>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</si>
  <si>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</si>
  <si>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</si>
  <si>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</si>
  <si>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</si>
  <si>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</si>
  <si>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</si>
  <si>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</si>
  <si>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</si>
  <si>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</si>
  <si>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</si>
  <si>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</si>
  <si>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</si>
  <si>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</si>
  <si>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</si>
  <si>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</si>
  <si>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</si>
  <si>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</si>
  <si>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</si>
  <si>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</si>
  <si>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</si>
  <si>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</si>
  <si>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</si>
  <si>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</si>
  <si>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</si>
  <si>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</si>
  <si>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</si>
  <si>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</si>
  <si>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</si>
  <si>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</si>
  <si>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</si>
  <si>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</si>
  <si>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</si>
  <si>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</si>
  <si>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</si>
  <si>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</si>
  <si>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</si>
  <si>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</si>
  <si>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</si>
  <si>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</si>
  <si>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</si>
  <si>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</si>
  <si>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</si>
  <si>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</si>
  <si>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</si>
  <si>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</si>
  <si>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</si>
  <si>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</si>
  <si>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</si>
  <si>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</si>
  <si>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</si>
  <si>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</si>
  <si>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</si>
  <si>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</si>
  <si>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</si>
  <si>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</si>
  <si>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</si>
  <si>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</si>
  <si>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</si>
  <si>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</si>
  <si>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</si>
  <si>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</si>
  <si>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</si>
  <si>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</si>
  <si>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</si>
  <si>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</si>
  <si>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</si>
  <si>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</si>
  <si>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</si>
  <si>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</si>
  <si>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</si>
  <si>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</si>
  <si>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</si>
  <si>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</si>
  <si>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</si>
  <si>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</si>
  <si>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</si>
  <si>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</si>
  <si>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</si>
  <si>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</si>
  <si>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</si>
  <si>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</si>
  <si>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</si>
  <si>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</si>
  <si>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</si>
  <si>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</si>
  <si>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</si>
  <si>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</si>
  <si>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</si>
  <si>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</si>
  <si>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</si>
  <si>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</si>
  <si>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</si>
  <si>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</si>
  <si>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</si>
  <si>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</si>
  <si>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</si>
  <si>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</si>
  <si>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</si>
  <si>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</si>
  <si>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</si>
  <si>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</si>
  <si>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</si>
  <si>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</si>
  <si>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</si>
  <si>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</si>
  <si>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</si>
  <si>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</si>
  <si>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</si>
  <si>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</si>
  <si>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</si>
  <si>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</si>
  <si>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</si>
  <si>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</si>
  <si>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</si>
  <si>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</si>
  <si>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</si>
  <si>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</si>
  <si>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</si>
  <si>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</si>
  <si>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</si>
  <si>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</si>
  <si>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</si>
  <si>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</si>
  <si>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</si>
  <si>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</si>
  <si>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</si>
  <si>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</si>
  <si>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</si>
  <si>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</si>
  <si>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</si>
  <si>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</si>
  <si>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</si>
  <si>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</si>
  <si>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</si>
  <si>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</si>
  <si>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</si>
  <si>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</si>
  <si>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</si>
  <si>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</si>
  <si>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</si>
  <si>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</si>
  <si>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</si>
  <si>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</si>
  <si>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</si>
  <si>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</si>
  <si>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</si>
  <si>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</si>
  <si>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</si>
  <si>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</si>
  <si>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</si>
  <si>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</si>
  <si>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</si>
  <si>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</si>
  <si>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</si>
  <si>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</si>
  <si>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</si>
  <si>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</si>
  <si>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</si>
  <si>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</si>
  <si>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</si>
  <si>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</si>
  <si>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</si>
  <si>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</si>
  <si>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</si>
  <si>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</si>
  <si>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</si>
  <si>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</si>
  <si>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</si>
  <si>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</si>
  <si>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</si>
  <si>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</si>
  <si>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</si>
  <si>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</si>
  <si>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</si>
  <si>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</si>
  <si>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</si>
  <si>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</si>
  <si>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</si>
  <si>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</si>
  <si>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</si>
  <si>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</si>
  <si>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</si>
  <si>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</si>
  <si>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</si>
  <si>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</si>
  <si>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</si>
  <si>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</si>
  <si>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</si>
  <si>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</si>
  <si>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</si>
  <si>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</si>
  <si>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</si>
  <si>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</si>
  <si>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</si>
  <si>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</si>
  <si>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</si>
  <si>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</si>
  <si>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</si>
  <si>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</si>
  <si>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</si>
  <si>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</si>
  <si>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</si>
  <si>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</si>
  <si>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</si>
  <si>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</si>
  <si>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</si>
  <si>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</si>
  <si>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</si>
  <si>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</si>
  <si>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</si>
  <si>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</si>
  <si>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</si>
  <si>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</si>
  <si>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</si>
  <si>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</si>
  <si>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</si>
  <si>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</si>
  <si>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</si>
  <si>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</si>
  <si>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</si>
  <si>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</si>
  <si>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</si>
  <si>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</si>
  <si>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</si>
  <si>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</si>
  <si>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</si>
  <si>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</si>
  <si>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</si>
  <si>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</si>
  <si>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</si>
  <si>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</si>
  <si>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</si>
  <si>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</si>
  <si>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</si>
  <si>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</si>
  <si>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</si>
  <si>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</si>
  <si>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</si>
  <si>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</si>
  <si>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</si>
  <si>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</si>
  <si>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</si>
  <si>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</si>
  <si>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</si>
  <si>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</si>
  <si>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</si>
  <si>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</si>
  <si>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</si>
  <si>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</si>
  <si>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</si>
  <si>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</si>
  <si>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</si>
  <si>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</si>
  <si>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</si>
  <si>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</si>
  <si>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</si>
  <si>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</si>
  <si>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</si>
  <si>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</si>
  <si>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</si>
  <si>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</si>
  <si>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</si>
  <si>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</si>
  <si>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</si>
  <si>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</si>
  <si>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</si>
  <si>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</si>
  <si>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</si>
  <si>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</si>
  <si>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</si>
  <si>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</si>
  <si>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</si>
  <si>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</si>
  <si>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</si>
  <si>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</si>
  <si>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</si>
  <si>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</si>
  <si>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</si>
  <si>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</si>
  <si>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</si>
  <si>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</si>
  <si>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</si>
  <si>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</si>
  <si>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</si>
  <si>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</si>
  <si>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</si>
  <si>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</si>
  <si>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</si>
  <si>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</si>
  <si>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</si>
  <si>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</si>
  <si>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</si>
  <si>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</si>
  <si>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</si>
  <si>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</si>
  <si>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</si>
  <si>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</si>
  <si>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</si>
  <si>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</si>
  <si>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</si>
  <si>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</si>
  <si>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</si>
  <si>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</si>
  <si>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</si>
  <si>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</si>
  <si>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</si>
  <si>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</si>
  <si>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</si>
  <si>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</si>
  <si>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</si>
  <si>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</si>
  <si>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</si>
  <si>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</si>
  <si>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</si>
  <si>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</si>
  <si>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</si>
  <si>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</si>
  <si>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</si>
  <si>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</si>
  <si>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</si>
  <si>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</si>
  <si>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</si>
  <si>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</si>
  <si>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</si>
  <si>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</si>
  <si>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</si>
  <si>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</si>
  <si>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</si>
  <si>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</si>
  <si>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</si>
  <si>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</si>
  <si>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</si>
  <si>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</si>
  <si>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</si>
  <si>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</si>
  <si>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</si>
  <si>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</si>
  <si>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</si>
  <si>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</si>
  <si>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</si>
  <si>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</si>
  <si>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</si>
  <si>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</si>
  <si>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</si>
  <si>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</si>
  <si>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</si>
  <si>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</si>
  <si>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</si>
  <si>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</si>
  <si>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</si>
  <si>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</si>
  <si>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</si>
  <si>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</si>
  <si>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</si>
  <si>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</si>
  <si>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</si>
  <si>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</si>
  <si>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</si>
  <si>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</si>
  <si>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</si>
  <si>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</si>
  <si>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</si>
  <si>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</si>
  <si>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</si>
  <si>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</si>
  <si>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</si>
  <si>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</si>
  <si>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</si>
  <si>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</si>
  <si>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</si>
  <si>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</si>
  <si>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</si>
  <si>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</si>
  <si>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</si>
  <si>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</si>
  <si>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</si>
  <si>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</si>
  <si>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</si>
  <si>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</si>
  <si>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</si>
  <si>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</si>
  <si>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</si>
  <si>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</si>
  <si>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</si>
  <si>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</si>
  <si>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</si>
  <si>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</si>
  <si>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</si>
  <si>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</si>
  <si>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</si>
  <si>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</si>
  <si>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</si>
  <si>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</si>
  <si>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</si>
  <si>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</si>
  <si>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</si>
  <si>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</si>
  <si>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</si>
  <si>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</si>
  <si>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</si>
  <si>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</si>
  <si>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</si>
  <si>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</si>
  <si>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</si>
  <si>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</si>
  <si>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</si>
  <si>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</si>
  <si>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</si>
  <si>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</si>
  <si>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</si>
  <si>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</si>
  <si>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</si>
  <si>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</si>
  <si>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</si>
  <si>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</si>
  <si>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</si>
  <si>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</si>
  <si>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</si>
  <si>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</si>
  <si>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</si>
  <si>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</si>
  <si>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</si>
  <si>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</si>
  <si>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</si>
  <si>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</si>
  <si>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</si>
  <si>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</si>
  <si>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</si>
  <si>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</si>
  <si>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</si>
  <si>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</si>
  <si>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</si>
  <si>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</si>
  <si>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</si>
  <si>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</si>
  <si>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</si>
  <si>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</si>
  <si>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</si>
  <si>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</si>
  <si>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</si>
  <si>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</si>
  <si>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</si>
  <si>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</si>
  <si>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</si>
  <si>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</si>
  <si>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</si>
  <si>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</si>
  <si>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</si>
  <si>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</si>
  <si>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</si>
  <si>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</si>
  <si>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</si>
  <si>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</si>
  <si>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</si>
  <si>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</si>
  <si>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</si>
  <si>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</si>
  <si>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</si>
  <si>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</si>
  <si>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</si>
  <si>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</si>
  <si>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</si>
  <si>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</si>
  <si>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</si>
  <si>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</si>
  <si>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</si>
  <si>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</si>
  <si>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</si>
  <si>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</si>
  <si>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</si>
  <si>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</si>
  <si>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</si>
  <si>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</si>
  <si>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</si>
  <si>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</si>
  <si>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</si>
  <si>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</si>
  <si>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</si>
  <si>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</si>
  <si>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</si>
  <si>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</si>
  <si>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</si>
  <si>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</si>
  <si>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</si>
  <si>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</si>
  <si>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</si>
  <si>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</si>
  <si>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</si>
  <si>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</si>
  <si>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</si>
  <si>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</si>
  <si>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</si>
  <si>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</si>
  <si>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</si>
  <si>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</si>
  <si>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</si>
  <si>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</si>
  <si>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</si>
  <si>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</si>
  <si>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</si>
  <si>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</si>
  <si>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</si>
  <si>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</si>
  <si>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</si>
  <si>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</si>
  <si>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</si>
  <si>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</si>
  <si>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</si>
  <si>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</si>
  <si>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</si>
  <si>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</si>
  <si>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</si>
  <si>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</si>
  <si>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</si>
  <si>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</si>
  <si>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</si>
  <si>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</si>
  <si>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</si>
  <si>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</si>
  <si>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</si>
  <si>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</si>
  <si>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</si>
  <si>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</si>
  <si>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</si>
  <si>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</si>
  <si>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</si>
  <si>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</si>
  <si>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</si>
  <si>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</si>
  <si>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</si>
  <si>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</si>
  <si>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</si>
  <si>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</si>
  <si>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</si>
  <si>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</si>
  <si>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</si>
  <si>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</si>
  <si>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</si>
  <si>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</si>
  <si>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</si>
  <si>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</si>
  <si>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</si>
  <si>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</si>
  <si>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</si>
  <si>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</si>
  <si>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</si>
  <si>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</si>
  <si>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</si>
  <si>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</si>
  <si>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</si>
  <si>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</si>
  <si>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</si>
  <si>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</si>
  <si>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</si>
  <si>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</si>
  <si>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</si>
  <si>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</si>
  <si>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</si>
  <si>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</si>
  <si>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</si>
  <si>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</si>
  <si>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</si>
  <si>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</si>
  <si>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</si>
  <si>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</si>
  <si>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</si>
  <si>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</si>
  <si>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</si>
  <si>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</si>
  <si>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</si>
  <si>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</si>
  <si>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</si>
  <si>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</si>
  <si>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</si>
  <si>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</si>
  <si>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</si>
  <si>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</si>
  <si>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</si>
  <si>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</si>
  <si>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</si>
  <si>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</si>
  <si>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</si>
  <si>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</si>
  <si>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</si>
  <si>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</si>
  <si>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</si>
  <si>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</si>
  <si>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</si>
  <si>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</si>
  <si>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</si>
  <si>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</si>
  <si>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</si>
  <si>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</si>
  <si>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</si>
  <si>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</si>
  <si>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</si>
  <si>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</si>
  <si>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</si>
  <si>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</si>
  <si>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</si>
  <si>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</si>
  <si>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</si>
  <si>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</si>
  <si>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</si>
  <si>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</si>
  <si>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</si>
  <si>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</si>
  <si>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</si>
  <si>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</si>
  <si>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</si>
  <si>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</si>
  <si>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</si>
  <si>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</si>
  <si>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</si>
  <si>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</si>
  <si>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</si>
  <si>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</si>
  <si>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</si>
  <si>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</si>
  <si>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</si>
  <si>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</si>
  <si>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</si>
  <si>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</si>
  <si>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</si>
  <si>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</si>
  <si>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</si>
  <si>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</si>
  <si>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</si>
  <si>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</si>
  <si>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</si>
  <si>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</si>
  <si>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</si>
  <si>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</si>
  <si>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</si>
  <si>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</si>
  <si>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</si>
  <si>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</si>
  <si>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</si>
  <si>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</si>
  <si>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</si>
  <si>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</si>
  <si>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</si>
  <si>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</si>
  <si>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</si>
  <si>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</si>
  <si>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</si>
  <si>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</si>
  <si>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</si>
  <si>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</si>
  <si>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</si>
  <si>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</si>
  <si>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</si>
  <si>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</si>
  <si>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</si>
  <si>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</si>
  <si>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</si>
  <si>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</si>
  <si>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</si>
  <si>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</si>
  <si>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</si>
  <si>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</si>
  <si>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</si>
  <si>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</si>
  <si>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</si>
  <si>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</si>
  <si>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</si>
  <si>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</si>
  <si>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</si>
  <si>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</si>
  <si>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</si>
  <si>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</si>
  <si>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</si>
  <si>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</si>
  <si>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</si>
  <si>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</si>
  <si>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</si>
  <si>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</si>
  <si>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</si>
  <si>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</si>
  <si>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</si>
  <si>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</si>
  <si>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</si>
  <si>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</si>
  <si>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</si>
  <si>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</si>
  <si>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</si>
  <si>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</si>
  <si>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</si>
  <si>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</si>
  <si>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</si>
  <si>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</si>
  <si>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</si>
  <si>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</si>
  <si>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</si>
  <si>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</si>
  <si>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</si>
  <si>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</si>
  <si>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</si>
  <si>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</si>
  <si>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</si>
  <si>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</si>
  <si>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</si>
  <si>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</si>
  <si>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</si>
  <si>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</si>
  <si>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</si>
  <si>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</si>
  <si>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</si>
  <si>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</si>
  <si>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</si>
  <si>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</si>
  <si>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</si>
  <si>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</si>
  <si>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</si>
  <si>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</si>
  <si>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</si>
  <si>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</si>
  <si>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</si>
  <si>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</si>
  <si>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</si>
  <si>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</si>
  <si>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</si>
  <si>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</si>
  <si>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</si>
  <si>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</si>
  <si>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</si>
  <si>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</si>
  <si>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</si>
  <si>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</si>
  <si>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</si>
  <si>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</si>
  <si>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</si>
  <si>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</si>
  <si>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</si>
  <si>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</si>
  <si>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</si>
  <si>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</si>
  <si>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</si>
  <si>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</si>
  <si>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</si>
  <si>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</si>
  <si>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</si>
  <si>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</si>
  <si>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</si>
  <si>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</si>
  <si>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</si>
  <si>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</si>
  <si>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</si>
  <si>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</si>
  <si>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</si>
  <si>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</si>
  <si>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</si>
  <si>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</si>
  <si>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</si>
  <si>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</si>
  <si>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</si>
  <si>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</si>
  <si>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</si>
  <si>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</si>
  <si>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</si>
  <si>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</si>
  <si>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</si>
  <si>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</si>
  <si>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</si>
  <si>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</si>
  <si>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</si>
  <si>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</si>
  <si>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</si>
  <si>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</si>
  <si>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</si>
  <si>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</si>
  <si>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</si>
  <si>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</si>
  <si>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</si>
  <si>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</si>
  <si>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</si>
  <si>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</si>
  <si>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</si>
  <si>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</si>
  <si>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</si>
  <si>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</si>
  <si>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</si>
  <si>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</si>
  <si>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</si>
  <si>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</si>
  <si>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</si>
  <si>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</si>
  <si>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</si>
  <si>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</si>
  <si>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</si>
  <si>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</si>
  <si>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</si>
  <si>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</si>
  <si>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</si>
  <si>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</si>
  <si>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</si>
  <si>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</si>
  <si>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</si>
  <si>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</si>
  <si>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</si>
  <si>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</si>
  <si>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</si>
  <si>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</si>
  <si>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</si>
  <si>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</si>
  <si>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</si>
  <si>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</si>
  <si>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</si>
  <si>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</si>
  <si>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</si>
  <si>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</si>
  <si>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</si>
  <si>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</si>
  <si>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</si>
  <si>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</si>
  <si>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</si>
  <si>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</si>
  <si>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</si>
  <si>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</si>
  <si>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</si>
  <si>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</si>
  <si>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</si>
  <si>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</si>
  <si>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</si>
  <si>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</si>
  <si>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</si>
  <si>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</si>
  <si>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</si>
  <si>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</si>
  <si>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</si>
  <si>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</si>
  <si>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</si>
  <si>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</si>
  <si>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</si>
  <si>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</si>
  <si>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</si>
  <si>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</si>
  <si>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</si>
  <si>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</si>
  <si>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</si>
  <si>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</si>
  <si>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</si>
  <si>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</si>
  <si>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</si>
  <si>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</si>
  <si>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</si>
  <si>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</si>
  <si>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</si>
  <si>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</si>
  <si>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</si>
  <si>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</si>
  <si>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</si>
  <si>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</si>
  <si>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</si>
  <si>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</si>
  <si>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</si>
  <si>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</si>
  <si>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</si>
  <si>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</si>
  <si>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</si>
  <si>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</si>
  <si>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</si>
  <si>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</si>
  <si>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</si>
  <si>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</si>
  <si>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</si>
  <si>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</si>
  <si>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</si>
  <si>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</si>
  <si>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</si>
  <si>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</si>
  <si>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</si>
  <si>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</si>
  <si>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</si>
  <si>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</si>
  <si>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</si>
  <si>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</si>
  <si>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</si>
  <si>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</si>
  <si>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</si>
  <si>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</si>
  <si>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</si>
  <si>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</si>
  <si>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</si>
  <si>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</si>
  <si>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</si>
  <si>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</si>
  <si>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</si>
  <si>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</si>
  <si>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</si>
  <si>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</si>
  <si>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</si>
  <si>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</si>
  <si>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</si>
  <si>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</si>
  <si>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</si>
  <si>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</si>
  <si>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</si>
  <si>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</si>
  <si>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</si>
  <si>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</si>
  <si>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</si>
  <si>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</si>
  <si>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</si>
  <si>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</si>
  <si>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</si>
  <si>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</si>
  <si>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</si>
  <si>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</si>
  <si>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</si>
  <si>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</si>
  <si>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</si>
  <si>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</si>
  <si>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</si>
  <si>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</si>
  <si>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</si>
  <si>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</si>
  <si>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</si>
  <si>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</si>
  <si>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</si>
  <si>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</si>
  <si>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</si>
  <si>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</si>
  <si>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</si>
  <si>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</si>
  <si>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</si>
  <si>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</si>
  <si>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</si>
  <si>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</si>
  <si>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</si>
  <si>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</si>
  <si>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</si>
  <si>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</si>
  <si>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</si>
  <si>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</si>
  <si>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</si>
  <si>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</si>
  <si>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</si>
  <si>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</si>
  <si>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</si>
  <si>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</si>
  <si>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</si>
  <si>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</si>
  <si>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</si>
  <si>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</si>
  <si>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</si>
  <si>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</si>
  <si>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</si>
  <si>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</si>
  <si>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</si>
  <si>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</si>
  <si>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</si>
  <si>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</si>
  <si>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</si>
  <si>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</si>
  <si>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</si>
  <si>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</si>
  <si>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</si>
  <si>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</si>
  <si>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</si>
  <si>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</si>
  <si>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</si>
  <si>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</si>
  <si>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</si>
  <si>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</si>
  <si>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</si>
  <si>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</si>
  <si>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</si>
  <si>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</si>
  <si>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</si>
  <si>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</si>
  <si>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</si>
  <si>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</si>
  <si>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</si>
  <si>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</si>
  <si>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</si>
  <si>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</si>
  <si>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</si>
  <si>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</si>
  <si>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</si>
  <si>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</si>
  <si>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</si>
  <si>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</si>
  <si>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</si>
  <si>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</si>
  <si>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</si>
  <si>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</si>
  <si>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</si>
  <si>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</si>
  <si>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</si>
  <si>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</si>
  <si>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</si>
  <si>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</si>
  <si>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</si>
  <si>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</si>
  <si>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</si>
  <si>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</si>
  <si>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</si>
  <si>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</si>
  <si>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</si>
  <si>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</si>
  <si>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</si>
  <si>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</si>
  <si>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</si>
  <si>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</si>
  <si>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</si>
  <si>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</si>
  <si>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</si>
  <si>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</si>
  <si>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</si>
  <si>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</si>
  <si>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</si>
  <si>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</si>
  <si>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</si>
  <si>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</si>
  <si>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</si>
  <si>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</si>
  <si>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</si>
  <si>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</si>
  <si>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</si>
  <si>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</si>
  <si>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</si>
  <si>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</si>
  <si>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</si>
  <si>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</si>
  <si>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</si>
  <si>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</si>
  <si>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</si>
  <si>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</si>
  <si>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</si>
  <si>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</si>
  <si>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</si>
  <si>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</si>
  <si>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</si>
  <si>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</si>
  <si>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</si>
  <si>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</si>
  <si>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</si>
  <si>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</si>
  <si>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</si>
  <si>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</si>
  <si>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</si>
  <si>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</si>
  <si>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</si>
  <si>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</si>
  <si>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</si>
  <si>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</si>
  <si>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</si>
  <si>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</si>
  <si>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</si>
  <si>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</si>
  <si>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</si>
  <si>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</si>
  <si>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</si>
  <si>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</si>
  <si>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</si>
  <si>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</si>
  <si>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</si>
  <si>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</si>
  <si>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</si>
  <si>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</si>
  <si>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</si>
  <si>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</si>
  <si>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</si>
  <si>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</si>
  <si>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</si>
  <si>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</si>
  <si>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</si>
  <si>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</si>
  <si>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</si>
  <si>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</si>
  <si>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</si>
  <si>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</si>
  <si>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</si>
  <si>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</si>
  <si>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</si>
  <si>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</si>
  <si>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</si>
  <si>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</si>
  <si>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</si>
  <si>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</si>
  <si>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</si>
  <si>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</si>
  <si>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</si>
  <si>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</si>
  <si>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</si>
  <si>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</si>
  <si>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</si>
  <si>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</si>
  <si>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</si>
  <si>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</si>
  <si>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</si>
  <si>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</si>
  <si>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</si>
  <si>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</si>
  <si>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</si>
  <si>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</si>
  <si>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</si>
  <si>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</si>
  <si>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</si>
  <si>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</si>
  <si>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</si>
  <si>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</si>
  <si>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</si>
  <si>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</si>
  <si>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</si>
  <si>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</si>
  <si>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</si>
  <si>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</si>
  <si>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</si>
  <si>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</si>
  <si>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</si>
  <si>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</si>
  <si>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</si>
  <si>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</si>
  <si>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</si>
  <si>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</si>
  <si>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</si>
  <si>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</si>
  <si>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</si>
  <si>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</si>
  <si>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</si>
  <si>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</si>
  <si>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</si>
  <si>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</si>
  <si>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</si>
  <si>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</si>
  <si>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</si>
  <si>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</si>
  <si>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</si>
  <si>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</si>
  <si>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</si>
  <si>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</si>
  <si>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</si>
  <si>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</si>
  <si>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</si>
  <si>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</si>
  <si>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</si>
  <si>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</si>
  <si>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</si>
  <si>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</si>
  <si>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</si>
  <si>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</si>
  <si>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</si>
  <si>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</si>
  <si>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</si>
  <si>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</si>
  <si>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</si>
  <si>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</si>
  <si>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</si>
  <si>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</si>
  <si>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</si>
  <si>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</si>
  <si>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</si>
  <si>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</si>
  <si>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</si>
  <si>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</si>
  <si>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</si>
  <si>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</si>
  <si>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</si>
  <si>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</si>
  <si>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</si>
  <si>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</si>
  <si>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</si>
  <si>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</si>
  <si>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</si>
  <si>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</si>
  <si>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</si>
  <si>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</si>
  <si>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</si>
  <si>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</si>
  <si>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</si>
  <si>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</si>
  <si>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</si>
  <si>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</si>
  <si>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</si>
  <si>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</si>
  <si>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</si>
  <si>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</si>
  <si>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</si>
  <si>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</si>
  <si>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</si>
  <si>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</si>
  <si>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</si>
  <si>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</si>
  <si>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</si>
  <si>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</si>
  <si>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</si>
  <si>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</si>
  <si>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</si>
  <si>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</si>
  <si>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</si>
  <si>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</si>
  <si>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</si>
  <si>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</si>
  <si>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</si>
  <si>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</si>
  <si>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</si>
  <si>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</si>
  <si>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</si>
  <si>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</si>
  <si>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</si>
  <si>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</si>
  <si>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</si>
  <si>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</si>
  <si>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</si>
  <si>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</si>
  <si>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</si>
  <si>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</si>
  <si>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</si>
  <si>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</si>
  <si>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</si>
  <si>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</si>
  <si>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</si>
  <si>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</si>
  <si>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</si>
  <si>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</si>
  <si>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</si>
  <si>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</si>
  <si>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</si>
  <si>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</si>
  <si>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</si>
  <si>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</si>
  <si>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</si>
  <si>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</si>
  <si>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</si>
  <si>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</si>
  <si>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</si>
  <si>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</si>
  <si>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</si>
  <si>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</si>
  <si>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</si>
  <si>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</si>
  <si>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</si>
  <si>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</si>
  <si>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</si>
  <si>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</si>
  <si>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</si>
  <si>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</si>
  <si>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</si>
  <si>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</si>
  <si>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</si>
  <si>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</si>
  <si>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</si>
  <si>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</si>
  <si>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</si>
  <si>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</si>
  <si>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</si>
  <si>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</si>
  <si>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</si>
  <si>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</si>
  <si>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</si>
  <si>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</si>
  <si>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</si>
  <si>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</si>
  <si>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</si>
  <si>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</si>
  <si>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</si>
  <si>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</si>
  <si>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</si>
  <si>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</si>
  <si>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</si>
  <si>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</si>
  <si>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</si>
  <si>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</si>
  <si>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</si>
  <si>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</si>
  <si>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</si>
  <si>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</si>
  <si>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</si>
  <si>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</si>
  <si>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</si>
  <si>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</si>
  <si>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</si>
  <si>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</si>
  <si>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</si>
  <si>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</si>
  <si>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</si>
  <si>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</si>
  <si>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</si>
  <si>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</si>
  <si>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</si>
  <si>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</si>
  <si>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</si>
  <si>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</si>
  <si>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</si>
  <si>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</si>
  <si>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</si>
  <si>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</si>
  <si>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</si>
  <si>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</si>
  <si>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</si>
  <si>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</si>
  <si>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</si>
  <si>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</si>
  <si>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</si>
  <si>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</si>
  <si>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</si>
  <si>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</si>
  <si>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</si>
  <si>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</si>
  <si>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</si>
  <si>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</si>
  <si>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</si>
  <si>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</si>
  <si>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</si>
  <si>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</si>
  <si>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</si>
  <si>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</si>
  <si>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</si>
  <si>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</si>
  <si>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</si>
  <si>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</si>
  <si>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</si>
  <si>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</si>
  <si>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</si>
  <si>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</si>
  <si>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</si>
  <si>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</si>
  <si>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</si>
  <si>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</si>
  <si>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</si>
  <si>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</si>
  <si>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</si>
  <si>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</si>
  <si>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</si>
  <si>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</si>
  <si>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</si>
  <si>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</si>
  <si>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</si>
  <si>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</si>
  <si>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</si>
  <si>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</si>
  <si>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</si>
  <si>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</si>
  <si>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</si>
  <si>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</si>
  <si>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</si>
  <si>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</si>
  <si>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</si>
  <si>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</si>
  <si>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</si>
  <si>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</si>
  <si>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</si>
  <si>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</si>
  <si>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</si>
  <si>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</si>
  <si>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</si>
  <si>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</si>
  <si>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</si>
  <si>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</si>
  <si>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</si>
  <si>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</si>
  <si>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</si>
  <si>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</si>
  <si>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</si>
  <si>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</si>
  <si>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</si>
  <si>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</si>
  <si>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</si>
  <si>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</si>
  <si>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</si>
  <si>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</si>
  <si>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</si>
  <si>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</si>
  <si>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</si>
  <si>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</si>
  <si>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</si>
  <si>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</si>
  <si>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</si>
  <si>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</si>
  <si>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</si>
  <si>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</si>
  <si>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</si>
  <si>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</si>
  <si>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</si>
  <si>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</si>
  <si>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</si>
  <si>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</si>
  <si>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</si>
  <si>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</si>
  <si>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</si>
  <si>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</si>
  <si>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</si>
  <si>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</si>
  <si>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</si>
  <si>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</si>
  <si>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</si>
  <si>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</si>
  <si>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</si>
  <si>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</si>
  <si>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</si>
  <si>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</si>
  <si>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</si>
  <si>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</si>
  <si>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</si>
  <si>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</si>
  <si>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</si>
  <si>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</si>
  <si>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</si>
  <si>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</si>
  <si>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</si>
  <si>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</si>
  <si>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</si>
  <si>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</si>
  <si>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</si>
  <si>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</si>
  <si>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</si>
  <si>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</si>
  <si>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</si>
  <si>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</si>
  <si>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</si>
  <si>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</si>
  <si>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</si>
  <si>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</si>
  <si>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</si>
  <si>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</si>
  <si>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</si>
  <si>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</si>
  <si>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</si>
  <si>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</si>
  <si>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</si>
  <si>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</si>
  <si>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</si>
  <si>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</si>
  <si>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</si>
  <si>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</si>
  <si>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</si>
  <si>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</si>
  <si>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</si>
  <si>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</si>
  <si>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</si>
  <si>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</si>
  <si>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</si>
  <si>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</si>
  <si>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</si>
  <si>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</si>
  <si>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</si>
  <si>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</si>
  <si>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</si>
  <si>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</si>
  <si>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</si>
  <si>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</si>
  <si>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</si>
  <si>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</si>
  <si>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</si>
  <si>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</si>
  <si>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</si>
  <si>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</si>
  <si>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</si>
  <si>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</si>
  <si>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</si>
  <si>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</si>
  <si>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</si>
  <si>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</si>
  <si>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</si>
  <si>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</si>
  <si>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</si>
  <si>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</si>
  <si>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</si>
  <si>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</si>
  <si>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</si>
  <si>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</si>
  <si>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</si>
  <si>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</si>
  <si>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</si>
  <si>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</si>
  <si>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</si>
  <si>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</si>
  <si>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</si>
  <si>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</si>
  <si>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</si>
  <si>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</si>
  <si>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</si>
  <si>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</si>
  <si>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</si>
  <si>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</si>
  <si>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</si>
  <si>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</si>
  <si>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</si>
  <si>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</si>
  <si>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</si>
  <si>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</si>
  <si>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</si>
  <si>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</si>
  <si>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</si>
  <si>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</si>
  <si>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</si>
  <si>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</si>
  <si>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</si>
  <si>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</si>
  <si>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</si>
  <si>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</si>
  <si>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</si>
  <si>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</si>
  <si>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</si>
  <si>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</si>
  <si>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</si>
  <si>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</si>
  <si>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</si>
  <si>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</si>
  <si>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</si>
  <si>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</si>
  <si>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</si>
  <si>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</si>
  <si>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</si>
  <si>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</si>
  <si>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</si>
  <si>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</si>
  <si>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</si>
  <si>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</si>
  <si>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</si>
  <si>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</si>
  <si>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</si>
  <si>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</si>
  <si>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</si>
  <si>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</si>
  <si>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</si>
  <si>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</si>
  <si>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</si>
  <si>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</si>
  <si>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</si>
  <si>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</si>
  <si>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</si>
  <si>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</si>
  <si>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</si>
  <si>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</si>
  <si>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</si>
  <si>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</si>
  <si>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</si>
  <si>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</si>
  <si>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</si>
  <si>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</si>
  <si>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</si>
  <si>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</si>
  <si>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</si>
  <si>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</si>
  <si>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</si>
  <si>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</si>
  <si>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</si>
  <si>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</si>
  <si>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</si>
  <si>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</si>
  <si>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</si>
  <si>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</si>
  <si>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</si>
  <si>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</si>
  <si>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</si>
  <si>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</si>
  <si>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</si>
  <si>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</si>
  <si>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</si>
  <si>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</si>
  <si>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</si>
  <si>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</si>
  <si>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</si>
  <si>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</si>
  <si>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</si>
  <si>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</si>
  <si>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</si>
  <si>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</si>
  <si>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</si>
  <si>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</si>
  <si>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</si>
  <si>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</si>
  <si>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</si>
  <si>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</si>
  <si>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</si>
  <si>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</si>
  <si>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</si>
  <si>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</si>
  <si>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</si>
  <si>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</si>
  <si>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</si>
  <si>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</si>
  <si>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</si>
  <si>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</si>
  <si>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</si>
  <si>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</si>
  <si>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</si>
  <si>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</si>
  <si>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</si>
  <si>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</si>
  <si>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</si>
  <si>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</si>
  <si>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</si>
  <si>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</si>
  <si>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</si>
  <si>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</si>
  <si>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</si>
  <si>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</si>
  <si>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</si>
  <si>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</si>
  <si>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</si>
  <si>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</si>
  <si>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</si>
  <si>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</si>
  <si>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</si>
  <si>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</si>
  <si>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</si>
  <si>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</si>
  <si>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</si>
  <si>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</si>
  <si>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</si>
  <si>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</si>
  <si>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</si>
  <si>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</si>
  <si>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</si>
  <si>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</si>
  <si>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</si>
  <si>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</si>
  <si>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</si>
  <si>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</si>
  <si>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</si>
  <si>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</si>
  <si>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</si>
  <si>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</si>
  <si>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</si>
  <si>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</si>
  <si>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</si>
  <si>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</si>
  <si>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</si>
  <si>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</si>
  <si>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</si>
  <si>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</si>
  <si>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</si>
  <si>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</si>
  <si>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</si>
  <si>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</si>
  <si>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</si>
  <si>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</si>
  <si>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</si>
  <si>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</si>
  <si>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</si>
  <si>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</si>
  <si>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</si>
  <si>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</si>
  <si>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</si>
  <si>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</si>
  <si>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</si>
  <si>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</si>
  <si>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</si>
  <si>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</si>
  <si>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</si>
  <si>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</si>
  <si>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</si>
  <si>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</si>
  <si>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</si>
  <si>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</si>
  <si>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</si>
  <si>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</si>
  <si>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</si>
  <si>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</si>
  <si>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</si>
  <si>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</si>
  <si>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</si>
  <si>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</si>
  <si>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</si>
  <si>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</si>
  <si>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</si>
  <si>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</si>
  <si>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</si>
  <si>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</si>
  <si>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</si>
  <si>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</si>
  <si>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</si>
  <si>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</si>
  <si>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</si>
  <si>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</si>
  <si>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</si>
  <si>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</si>
  <si>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</si>
  <si>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</si>
  <si>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</si>
  <si>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</si>
  <si>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</si>
  <si>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</si>
  <si>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</si>
  <si>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</si>
  <si>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</si>
  <si>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</si>
  <si>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</si>
  <si>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</si>
  <si>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</si>
  <si>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</si>
  <si>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</si>
  <si>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</si>
  <si>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</si>
  <si>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</si>
  <si>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</si>
  <si>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</si>
  <si>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</si>
  <si>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</si>
  <si>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</si>
  <si>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</si>
  <si>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</si>
  <si>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</si>
  <si>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</si>
  <si>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</si>
  <si>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</si>
  <si>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</si>
  <si>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</si>
  <si>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</si>
  <si>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</si>
  <si>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</si>
  <si>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</si>
  <si>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</si>
  <si>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</si>
  <si>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</si>
  <si>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</si>
  <si>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</si>
  <si>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</si>
  <si>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</si>
  <si>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</si>
  <si>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</si>
  <si>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</si>
  <si>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</si>
  <si>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</si>
  <si>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</si>
  <si>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</si>
  <si>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</si>
  <si>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</si>
  <si>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</si>
  <si>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</si>
  <si>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</si>
  <si>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</si>
  <si>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</si>
  <si>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</si>
  <si>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</si>
  <si>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</si>
  <si>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</si>
  <si>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</si>
  <si>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</si>
  <si>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</si>
  <si>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</si>
  <si>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</si>
  <si>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</si>
  <si>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</si>
  <si>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</si>
  <si>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</si>
  <si>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</si>
  <si>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</si>
  <si>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</si>
  <si>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</si>
  <si>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</si>
  <si>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</si>
  <si>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</si>
  <si>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</si>
  <si>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</si>
  <si>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</si>
  <si>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</si>
  <si>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</si>
  <si>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</si>
  <si>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</si>
  <si>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</si>
  <si>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</si>
  <si>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</si>
  <si>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</si>
  <si>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</si>
  <si>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</si>
  <si>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</si>
  <si>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</si>
  <si>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</si>
  <si>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</si>
  <si>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</si>
  <si>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</si>
  <si>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</si>
  <si>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</si>
  <si>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</si>
  <si>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</si>
  <si>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</si>
  <si>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</si>
  <si>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</si>
  <si>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</si>
  <si>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</si>
  <si>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</si>
  <si>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</si>
  <si>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</si>
  <si>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</si>
  <si>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</si>
  <si>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</si>
  <si>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</si>
  <si>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</si>
  <si>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</si>
  <si>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</si>
  <si>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</si>
  <si>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</si>
  <si>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</si>
  <si>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</si>
  <si>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</si>
  <si>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</si>
  <si>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</si>
  <si>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</si>
  <si>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</si>
  <si>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</si>
  <si>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</si>
  <si>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</si>
  <si>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</si>
  <si>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</si>
  <si>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</si>
  <si>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</si>
  <si>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</si>
  <si>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</si>
  <si>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</si>
  <si>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</si>
  <si>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</si>
  <si>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</si>
  <si>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</si>
  <si>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</si>
  <si>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</si>
  <si>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</si>
  <si>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</si>
  <si>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</si>
  <si>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</si>
  <si>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</si>
  <si>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</si>
  <si>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</si>
  <si>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</si>
  <si>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</si>
  <si>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</si>
  <si>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</si>
  <si>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</si>
  <si>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</si>
  <si>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</si>
  <si>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</si>
  <si>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</si>
  <si>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</si>
  <si>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</si>
  <si>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</si>
  <si>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</si>
  <si>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</si>
  <si>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</si>
  <si>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</si>
  <si>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</si>
  <si>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</si>
  <si>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</si>
  <si>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</si>
  <si>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</si>
  <si>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</si>
  <si>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</si>
  <si>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</si>
  <si>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</si>
  <si>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</si>
  <si>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</si>
  <si>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</si>
  <si>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</si>
  <si>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</si>
  <si>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</si>
  <si>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</si>
  <si>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</si>
  <si>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</si>
  <si>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</si>
  <si>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</si>
  <si>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</si>
  <si>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</si>
  <si>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</si>
  <si>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</si>
  <si>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</si>
  <si>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</si>
  <si>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</si>
  <si>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</si>
  <si>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</si>
  <si>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</si>
  <si>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</si>
  <si>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</si>
  <si>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</si>
  <si>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</si>
  <si>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</si>
  <si>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</si>
  <si>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</si>
  <si>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</si>
  <si>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</si>
  <si>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</si>
  <si>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</si>
  <si>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</si>
  <si>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</si>
  <si>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</si>
  <si>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</si>
  <si>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</si>
  <si>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</si>
  <si>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</si>
  <si>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</si>
  <si>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</si>
  <si>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</si>
  <si>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</si>
  <si>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</si>
  <si>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</si>
  <si>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</si>
  <si>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</si>
  <si>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</si>
  <si>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</si>
  <si>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</si>
  <si>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</si>
  <si>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</si>
  <si>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</si>
  <si>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</si>
  <si>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</si>
  <si>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</si>
  <si>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</si>
  <si>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</si>
  <si>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</si>
  <si>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</si>
  <si>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</si>
  <si>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</si>
  <si>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</si>
  <si>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</si>
  <si>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</si>
  <si>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</si>
  <si>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</si>
  <si>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</si>
  <si>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</si>
  <si>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</si>
  <si>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</si>
  <si>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</si>
  <si>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</si>
  <si>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</si>
  <si>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</si>
  <si>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</si>
  <si>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</si>
  <si>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</si>
  <si>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</si>
  <si>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</si>
  <si>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</si>
  <si>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</si>
  <si>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</si>
  <si>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</si>
  <si>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</si>
  <si>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</si>
  <si>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</si>
  <si>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</si>
  <si>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</si>
  <si>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</si>
  <si>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</si>
  <si>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</si>
  <si>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</si>
  <si>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</si>
  <si>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</si>
  <si>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</si>
  <si>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</si>
  <si>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</si>
  <si>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</si>
  <si>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</si>
  <si>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</si>
  <si>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</si>
  <si>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</si>
  <si>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</si>
  <si>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</si>
  <si>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</si>
  <si>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</si>
  <si>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</si>
  <si>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</si>
  <si>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</si>
  <si>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</si>
  <si>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</si>
  <si>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</si>
  <si>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</si>
  <si>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</si>
  <si>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</si>
  <si>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</si>
  <si>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</si>
  <si>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</si>
  <si>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</si>
  <si>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</si>
  <si>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</si>
  <si>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</si>
  <si>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</si>
  <si>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</si>
  <si>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</si>
  <si>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</si>
  <si>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</si>
  <si>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</si>
  <si>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</si>
  <si>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</si>
  <si>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</si>
  <si>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</si>
  <si>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</si>
  <si>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</si>
  <si>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</si>
  <si>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</si>
  <si>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</si>
  <si>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</si>
  <si>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</si>
  <si>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</si>
  <si>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</si>
  <si>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</si>
  <si>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</si>
  <si>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</si>
  <si>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</si>
  <si>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</si>
  <si>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</si>
  <si>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</si>
  <si>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</si>
  <si>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</si>
  <si>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</si>
  <si>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</si>
  <si>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</si>
  <si>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</si>
  <si>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</si>
  <si>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</si>
  <si>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</si>
  <si>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</si>
  <si>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</si>
  <si>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</si>
  <si>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</si>
  <si>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</si>
  <si>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</si>
  <si>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</si>
  <si>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</si>
  <si>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</si>
  <si>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</si>
  <si>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</si>
  <si>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</si>
  <si>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</si>
  <si>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</si>
  <si>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</si>
  <si>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</si>
  <si>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</si>
  <si>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</si>
  <si>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</si>
  <si>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</si>
  <si>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</si>
  <si>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</si>
  <si>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</si>
  <si>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</si>
  <si>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</si>
  <si>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</si>
  <si>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</si>
  <si>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</si>
  <si>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</si>
  <si>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</si>
  <si>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</si>
  <si>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</si>
  <si>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</si>
  <si>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</si>
  <si>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</si>
  <si>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</si>
  <si>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</si>
  <si>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</si>
  <si>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</si>
  <si>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</si>
  <si>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</si>
  <si>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</si>
  <si>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</si>
  <si>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</si>
  <si>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</si>
  <si>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</si>
  <si>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</si>
  <si>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</si>
  <si>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</si>
  <si>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</si>
  <si>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</si>
  <si>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</si>
  <si>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</si>
  <si>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</si>
  <si>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</si>
  <si>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</si>
  <si>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</si>
  <si>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</si>
  <si>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</si>
  <si>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</si>
  <si>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</si>
  <si>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</si>
  <si>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</si>
  <si>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</si>
  <si>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</si>
  <si>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</si>
  <si>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</si>
  <si>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</si>
  <si>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</si>
  <si>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</si>
  <si>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</si>
  <si>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</si>
  <si>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</si>
  <si>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</si>
  <si>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</si>
  <si>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</si>
  <si>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</si>
  <si>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</si>
  <si>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</si>
  <si>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</si>
  <si>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</si>
  <si>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</si>
  <si>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</si>
  <si>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</si>
  <si>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</si>
  <si>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</si>
  <si>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</si>
  <si>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</si>
  <si>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</si>
  <si>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</si>
  <si>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</si>
  <si>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</si>
  <si>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</si>
  <si>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</si>
  <si>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</si>
  <si>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</si>
  <si>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</si>
  <si>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</si>
  <si>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</si>
  <si>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</si>
  <si>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</si>
  <si>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</si>
  <si>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</si>
  <si>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</si>
  <si>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</si>
  <si>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</si>
  <si>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</si>
  <si>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</si>
  <si>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</si>
  <si>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</si>
  <si>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</si>
  <si>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</si>
  <si>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</si>
  <si>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</si>
  <si>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</si>
  <si>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</si>
  <si>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</si>
  <si>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</si>
  <si>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</si>
  <si>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</si>
  <si>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</si>
  <si>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</si>
  <si>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</si>
  <si>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</si>
  <si>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</si>
  <si>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</si>
  <si>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</si>
  <si>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</si>
  <si>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</si>
  <si>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</si>
  <si>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</si>
  <si>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</si>
  <si>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</si>
  <si>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</si>
  <si>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</si>
  <si>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</si>
  <si>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</si>
  <si>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</si>
  <si>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</si>
  <si>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</si>
  <si>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</si>
  <si>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</si>
  <si>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</si>
  <si>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</si>
  <si>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</si>
  <si>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</si>
  <si>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</si>
  <si>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</si>
  <si>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</si>
  <si>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</si>
  <si>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</si>
  <si>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</si>
  <si>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</si>
  <si>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</si>
  <si>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</si>
  <si>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</si>
  <si>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</si>
  <si>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</si>
  <si>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</si>
  <si>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</si>
  <si>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</si>
  <si>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</si>
  <si>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</si>
  <si>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</si>
  <si>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</si>
  <si>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</si>
  <si>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</si>
  <si>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</si>
  <si>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</si>
  <si>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</si>
  <si>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</si>
  <si>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</si>
  <si>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</si>
  <si>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</si>
  <si>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</si>
  <si>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</si>
  <si>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</si>
  <si>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</si>
  <si>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</si>
  <si>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</si>
  <si>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</si>
  <si>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</si>
  <si>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</si>
  <si>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</si>
  <si>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</si>
  <si>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</si>
  <si>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</si>
  <si>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</si>
  <si>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</si>
  <si>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</si>
  <si>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</si>
  <si>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</si>
  <si>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</si>
  <si>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</si>
  <si>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</si>
  <si>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</si>
  <si>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</si>
  <si>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</si>
  <si>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</si>
  <si>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</si>
  <si>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</si>
  <si>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</si>
  <si>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</si>
  <si>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</si>
  <si>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</si>
  <si>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</si>
  <si>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</si>
  <si>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</si>
  <si>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</si>
  <si>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</si>
  <si>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</si>
  <si>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</si>
  <si>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</si>
  <si>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</si>
  <si>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</si>
  <si>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</si>
  <si>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</si>
  <si>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</si>
  <si>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</si>
  <si>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</si>
  <si>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</si>
  <si>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</si>
  <si>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</si>
  <si>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</si>
  <si>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</si>
  <si>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</si>
  <si>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</si>
  <si>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</si>
  <si>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</si>
  <si>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</si>
  <si>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</si>
  <si>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</si>
  <si>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</si>
  <si>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</si>
  <si>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</si>
  <si>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</si>
  <si>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</si>
  <si>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</si>
  <si>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</si>
  <si>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</si>
  <si>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</si>
  <si>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</si>
  <si>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</si>
  <si>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</si>
  <si>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</si>
  <si>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</si>
  <si>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</si>
  <si>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</si>
  <si>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</si>
  <si>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</si>
  <si>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</si>
  <si>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</si>
  <si>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</si>
  <si>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</si>
  <si>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</si>
  <si>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</si>
  <si>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</si>
  <si>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</si>
  <si>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</si>
  <si>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</si>
  <si>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</si>
  <si>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</si>
  <si>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</si>
  <si>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</si>
  <si>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</si>
  <si>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</si>
  <si>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</si>
  <si>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</si>
  <si>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</si>
  <si>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</si>
  <si>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</si>
  <si>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</si>
  <si>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</si>
  <si>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</si>
  <si>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</si>
  <si>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</si>
  <si>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</si>
  <si>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</si>
  <si>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</si>
  <si>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</si>
  <si>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</si>
  <si>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</si>
  <si>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</si>
  <si>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</si>
  <si>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</si>
  <si>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</si>
  <si>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</si>
  <si>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</si>
  <si>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</si>
  <si>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</si>
  <si>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</si>
  <si>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</si>
  <si>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</si>
  <si>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</si>
  <si>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</si>
  <si>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</si>
  <si>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</si>
  <si>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</si>
  <si>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</si>
  <si>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</si>
  <si>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</si>
  <si>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</si>
  <si>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</si>
  <si>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</si>
  <si>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</si>
  <si>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</si>
  <si>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</si>
  <si>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</si>
  <si>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</si>
  <si>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</si>
  <si>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</si>
  <si>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</si>
  <si>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</si>
  <si>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</si>
  <si>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</si>
  <si>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</si>
  <si>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</si>
  <si>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</si>
  <si>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</si>
  <si>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</si>
  <si>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</si>
  <si>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</si>
  <si>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</si>
  <si>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</si>
  <si>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</si>
  <si>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</si>
  <si>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</si>
  <si>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</si>
  <si>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</si>
  <si>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</si>
  <si>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</si>
  <si>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</si>
  <si>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</si>
  <si>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</si>
  <si>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</si>
  <si>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</si>
  <si>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</si>
  <si>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</si>
  <si>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</si>
  <si>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</si>
  <si>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</si>
  <si>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</si>
  <si>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</si>
  <si>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</si>
  <si>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</si>
  <si>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</si>
  <si>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</si>
  <si>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</si>
  <si>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</si>
  <si>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</si>
  <si>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</si>
  <si>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</si>
  <si>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</si>
  <si>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</si>
  <si>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</si>
  <si>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</si>
  <si>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</si>
  <si>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</si>
  <si>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</si>
  <si>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</si>
  <si>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</si>
  <si>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</si>
  <si>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</si>
  <si>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</si>
  <si>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</si>
  <si>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</si>
  <si>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</si>
  <si>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</si>
  <si>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</si>
  <si>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</si>
  <si>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</si>
  <si>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</si>
  <si>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</si>
  <si>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</si>
  <si>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</si>
  <si>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</si>
  <si>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</si>
  <si>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</si>
  <si>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</si>
  <si>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</si>
  <si>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</si>
  <si>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</si>
  <si>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</si>
  <si>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</si>
  <si>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</si>
  <si>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</si>
  <si>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</si>
  <si>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</si>
  <si>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</si>
  <si>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</si>
  <si>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</si>
  <si>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</si>
  <si>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</si>
  <si>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</si>
  <si>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</si>
  <si>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</si>
  <si>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</si>
  <si>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</si>
  <si>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</si>
  <si>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</si>
  <si>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</si>
  <si>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</si>
  <si>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</si>
  <si>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</si>
  <si>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</si>
  <si>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</si>
  <si>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</si>
  <si>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</si>
  <si>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</si>
  <si>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</si>
  <si>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</si>
  <si>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</si>
  <si>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</si>
  <si>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</si>
  <si>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</si>
  <si>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</si>
  <si>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</si>
  <si>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</si>
  <si>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</si>
  <si>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</si>
  <si>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</si>
  <si>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</si>
  <si>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</si>
  <si>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</si>
  <si>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</si>
  <si>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</si>
  <si>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</si>
  <si>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</si>
  <si>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</si>
  <si>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</si>
  <si>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</si>
  <si>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</si>
  <si>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</si>
  <si>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</si>
  <si>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</si>
  <si>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</si>
  <si>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</si>
  <si>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</si>
  <si>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</si>
  <si>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</si>
  <si>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</si>
  <si>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</si>
  <si>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</si>
  <si>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</si>
  <si>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</si>
  <si>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</si>
  <si>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</si>
  <si>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</si>
  <si>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</si>
  <si>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</si>
  <si>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</si>
  <si>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</si>
  <si>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</si>
  <si>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</si>
  <si>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</si>
  <si>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</si>
  <si>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</si>
  <si>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</si>
  <si>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</si>
  <si>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</si>
  <si>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</si>
  <si>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</si>
  <si>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</si>
  <si>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</si>
  <si>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</si>
  <si>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</si>
  <si>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</si>
  <si>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</si>
  <si>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</si>
  <si>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</si>
  <si>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</si>
  <si>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</si>
  <si>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</si>
  <si>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</si>
  <si>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</si>
  <si>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</si>
  <si>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</si>
  <si>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</si>
  <si>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</si>
  <si>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</si>
  <si>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</si>
  <si>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</si>
  <si>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</si>
  <si>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</si>
  <si>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</si>
  <si>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</si>
  <si>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</si>
  <si>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</si>
  <si>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</si>
  <si>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</si>
  <si>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</si>
  <si>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</si>
  <si>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</si>
  <si>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</si>
  <si>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</si>
  <si>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</si>
  <si>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</si>
  <si>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</si>
  <si>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</si>
  <si>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</si>
  <si>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</si>
  <si>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</si>
  <si>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</si>
  <si>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</si>
  <si>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</si>
  <si>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</si>
  <si>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</si>
  <si>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</si>
  <si>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</si>
  <si>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</si>
  <si>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</si>
  <si>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</si>
  <si>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</si>
  <si>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</si>
  <si>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</si>
  <si>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</si>
  <si>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</si>
  <si>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</si>
  <si>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</si>
  <si>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</si>
  <si>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</si>
  <si>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</si>
  <si>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</si>
  <si>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</si>
  <si>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</si>
  <si>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</si>
  <si>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</si>
  <si>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</si>
  <si>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</si>
  <si>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</si>
  <si>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</si>
  <si>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</si>
  <si>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</si>
  <si>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</si>
  <si>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</si>
  <si>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</si>
  <si>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</si>
  <si>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</si>
  <si>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</si>
  <si>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</si>
  <si>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</si>
  <si>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</si>
  <si>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</si>
  <si>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</si>
  <si>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</si>
  <si>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</si>
  <si>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</si>
  <si>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</si>
  <si>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</si>
  <si>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</si>
  <si>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</si>
  <si>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</si>
  <si>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</si>
  <si>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</si>
  <si>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</si>
  <si>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</si>
  <si>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</si>
  <si>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</si>
  <si>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</si>
  <si>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</si>
  <si>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</si>
  <si>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</si>
  <si>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</si>
  <si>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</si>
  <si>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</si>
  <si>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</si>
  <si>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</si>
  <si>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</si>
  <si>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</si>
  <si>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</si>
  <si>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</si>
  <si>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</si>
  <si>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</si>
  <si>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</si>
  <si>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</si>
  <si>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</si>
  <si>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</si>
  <si>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</si>
  <si>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</si>
  <si>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</si>
  <si>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</si>
  <si>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</si>
  <si>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</si>
  <si>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</si>
  <si>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</si>
  <si>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</si>
  <si>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</si>
  <si>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</si>
  <si>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</si>
  <si>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</si>
  <si>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</si>
  <si>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</si>
  <si>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</si>
  <si>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</si>
  <si>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</si>
  <si>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</si>
  <si>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</si>
  <si>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</si>
  <si>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</si>
  <si>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</si>
  <si>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</si>
  <si>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</si>
  <si>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</si>
  <si>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</si>
  <si>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</si>
  <si>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</si>
  <si>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</si>
  <si>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</si>
  <si>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</si>
  <si>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</si>
  <si>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</si>
  <si>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</si>
  <si>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</si>
  <si>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</si>
  <si>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</si>
  <si>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</si>
  <si>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</si>
  <si>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</si>
  <si>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</si>
  <si>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</si>
  <si>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</si>
  <si>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</si>
  <si>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</si>
  <si>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</si>
  <si>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</si>
  <si>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</si>
  <si>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</si>
  <si>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</si>
  <si>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</si>
  <si>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</si>
  <si>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</si>
  <si>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</si>
  <si>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</si>
  <si>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</si>
  <si>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</si>
  <si>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</si>
  <si>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</si>
  <si>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</si>
  <si>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</si>
  <si>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</si>
  <si>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</si>
  <si>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</si>
  <si>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</si>
  <si>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</si>
  <si>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</si>
  <si>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</si>
  <si>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</si>
  <si>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</si>
  <si>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</si>
  <si>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</si>
  <si>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</si>
  <si>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</si>
  <si>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</si>
  <si>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</si>
  <si>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</si>
  <si>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</si>
  <si>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</si>
  <si>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</si>
  <si>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</si>
  <si>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</si>
  <si>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</si>
  <si>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</si>
  <si>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</si>
  <si>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</si>
  <si>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</si>
  <si>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</si>
  <si>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</si>
  <si>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</si>
  <si>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</si>
  <si>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</si>
  <si>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</si>
  <si>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</si>
  <si>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</si>
  <si>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</si>
  <si>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</si>
  <si>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</si>
  <si>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</si>
  <si>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</si>
  <si>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</si>
  <si>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</si>
  <si>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</si>
  <si>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</si>
  <si>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</si>
  <si>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</si>
  <si>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</si>
  <si>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</si>
  <si>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</si>
  <si>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</si>
  <si>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</si>
  <si>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</si>
  <si>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</si>
  <si>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</si>
  <si>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</si>
  <si>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</si>
  <si>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</si>
  <si>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</si>
  <si>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</si>
  <si>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</si>
  <si>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</si>
  <si>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</si>
  <si>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</si>
  <si>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</si>
  <si>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</si>
  <si>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</si>
  <si>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</si>
  <si>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</si>
  <si>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</si>
  <si>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</si>
  <si>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</si>
  <si>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</si>
  <si>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</si>
  <si>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</si>
  <si>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</si>
  <si>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</si>
  <si>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</si>
  <si>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</si>
  <si>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</si>
  <si>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</si>
  <si>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</si>
  <si>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</si>
  <si>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</si>
  <si>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</si>
  <si>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</si>
  <si>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</si>
  <si>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</si>
  <si>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</si>
  <si>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</si>
  <si>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</si>
  <si>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</si>
  <si>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</si>
  <si>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</si>
  <si>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</si>
  <si>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</si>
  <si>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</si>
  <si>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</si>
  <si>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</si>
  <si>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</si>
  <si>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</si>
  <si>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</si>
  <si>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</si>
  <si>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</si>
  <si>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</si>
  <si>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</si>
  <si>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</si>
  <si>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</si>
  <si>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</si>
  <si>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</si>
  <si>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</si>
  <si>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</si>
  <si>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</si>
  <si>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</si>
  <si>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</si>
  <si>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</si>
  <si>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</si>
  <si>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</si>
  <si>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</si>
  <si>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</si>
  <si>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</si>
  <si>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</si>
  <si>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</si>
  <si>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</si>
  <si>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</si>
  <si>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</si>
  <si>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</si>
  <si>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</si>
  <si>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</si>
  <si>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</si>
  <si>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</si>
  <si>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</si>
  <si>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</si>
  <si>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</si>
  <si>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</si>
  <si>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</si>
  <si>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</si>
  <si>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</si>
  <si>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</si>
  <si>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</si>
  <si>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</si>
  <si>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</si>
  <si>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</si>
  <si>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</si>
  <si>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</si>
  <si>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</si>
  <si>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</si>
  <si>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</si>
  <si>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</si>
  <si>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</si>
  <si>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</si>
  <si>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</si>
  <si>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</si>
  <si>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</si>
  <si>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</si>
  <si>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</si>
  <si>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</si>
  <si>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</si>
  <si>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</si>
  <si>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</si>
  <si>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</si>
  <si>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</si>
  <si>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</si>
  <si>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</si>
  <si>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</si>
  <si>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</si>
  <si>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</si>
  <si>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</si>
  <si>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</si>
  <si>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</si>
  <si>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</si>
  <si>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</si>
  <si>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</si>
  <si>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</si>
  <si>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</si>
  <si>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</si>
  <si>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</si>
  <si>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</si>
  <si>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</si>
  <si>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</si>
  <si>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</si>
  <si>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</si>
  <si>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</si>
  <si>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</si>
  <si>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</si>
  <si>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</si>
  <si>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</si>
  <si>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</si>
  <si>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</si>
  <si>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</si>
  <si>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</si>
  <si>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</si>
  <si>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</si>
  <si>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</si>
  <si>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</si>
  <si>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</si>
  <si>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</si>
  <si>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</si>
  <si>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</si>
  <si>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</si>
  <si>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</si>
  <si>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</si>
  <si>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</si>
  <si>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</si>
  <si>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</si>
  <si>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</si>
  <si>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</si>
  <si>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</si>
  <si>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</si>
  <si>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</si>
  <si>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</si>
  <si>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</si>
  <si>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</si>
  <si>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</si>
  <si>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</si>
  <si>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</si>
  <si>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</si>
  <si>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</si>
  <si>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</si>
  <si>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</si>
  <si>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</si>
  <si>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</si>
  <si>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</si>
  <si>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</si>
  <si>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</si>
  <si>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</si>
  <si>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</si>
  <si>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</si>
  <si>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</si>
  <si>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</si>
  <si>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</si>
  <si>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</si>
  <si>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</si>
  <si>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</si>
  <si>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</si>
  <si>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</si>
  <si>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</si>
  <si>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</si>
  <si>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</si>
  <si>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</si>
  <si>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</si>
  <si>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</si>
  <si>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</si>
  <si>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</si>
  <si>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</si>
  <si>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</si>
  <si>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</si>
  <si>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</si>
  <si>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</si>
  <si>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</si>
  <si>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</si>
  <si>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</si>
  <si>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</si>
  <si>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</si>
  <si>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</si>
  <si>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</si>
  <si>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</si>
  <si>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</si>
  <si>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</si>
  <si>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</si>
  <si>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</si>
  <si>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</si>
  <si>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</si>
  <si>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</si>
  <si>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</si>
  <si>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</si>
  <si>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</si>
  <si>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</si>
  <si>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</si>
  <si>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</si>
  <si>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</si>
  <si>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</si>
  <si>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</si>
  <si>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</si>
  <si>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</si>
  <si>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</si>
  <si>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</si>
  <si>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</si>
  <si>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</si>
  <si>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</si>
  <si>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</si>
  <si>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</si>
  <si>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</si>
  <si>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</si>
  <si>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</si>
  <si>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</si>
  <si>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</si>
  <si>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</si>
  <si>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</si>
  <si>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</si>
  <si>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</si>
  <si>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</si>
  <si>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</si>
  <si>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</si>
  <si>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</si>
  <si>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</si>
  <si>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</si>
  <si>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</si>
  <si>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</si>
  <si>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</si>
  <si>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</si>
  <si>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</si>
  <si>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</si>
  <si>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</si>
  <si>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</si>
  <si>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</si>
  <si>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</si>
  <si>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</si>
  <si>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</si>
  <si>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</si>
  <si>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</si>
  <si>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</si>
  <si>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</si>
  <si>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</si>
  <si>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</si>
  <si>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</si>
  <si>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</si>
  <si>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</si>
  <si>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</si>
  <si>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</si>
  <si>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</si>
  <si>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</si>
  <si>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</si>
  <si>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</si>
  <si>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</si>
  <si>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</si>
  <si>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</si>
  <si>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</si>
  <si>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</si>
  <si>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</si>
  <si>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</si>
  <si>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</si>
  <si>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</si>
  <si>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</si>
  <si>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</si>
  <si>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</si>
  <si>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</si>
  <si>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</si>
  <si>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</si>
  <si>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</si>
  <si>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</si>
  <si>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</si>
  <si>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</si>
  <si>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</si>
  <si>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</si>
  <si>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</si>
  <si>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</si>
  <si>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</si>
  <si>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</si>
  <si>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</si>
  <si>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</si>
  <si>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</si>
  <si>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</si>
  <si>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</si>
  <si>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</si>
  <si>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</si>
  <si>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</si>
  <si>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</si>
  <si>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</si>
  <si>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</si>
  <si>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</si>
  <si>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</si>
  <si>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</si>
  <si>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</si>
  <si>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</si>
  <si>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</si>
  <si>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</si>
  <si>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</si>
  <si>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</si>
  <si>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</si>
  <si>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</si>
  <si>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</si>
  <si>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</si>
  <si>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</si>
  <si>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</si>
  <si>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</si>
  <si>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</si>
  <si>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</si>
  <si>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</si>
  <si>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</si>
  <si>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</si>
  <si>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</si>
  <si>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</si>
  <si>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</si>
  <si>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</si>
  <si>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</si>
  <si>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</si>
  <si>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</si>
  <si>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</si>
  <si>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</si>
  <si>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</si>
  <si>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</si>
  <si>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</si>
  <si>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</si>
  <si>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</si>
  <si>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</si>
  <si>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</si>
  <si>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</si>
  <si>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</si>
  <si>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</si>
  <si>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</si>
  <si>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</si>
  <si>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</si>
  <si>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</si>
  <si>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</si>
  <si>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</si>
  <si>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</si>
  <si>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</si>
  <si>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</si>
  <si>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</si>
  <si>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</si>
  <si>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</si>
  <si>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</si>
  <si>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</si>
  <si>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</si>
  <si>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</si>
  <si>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</si>
  <si>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</si>
  <si>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</si>
  <si>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</si>
  <si>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</si>
  <si>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</si>
  <si>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</si>
  <si>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</si>
  <si>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</si>
  <si>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</si>
  <si>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</si>
  <si>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</si>
  <si>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</si>
  <si>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</si>
  <si>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</si>
  <si>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</si>
  <si>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</si>
  <si>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</si>
  <si>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</si>
  <si>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</si>
  <si>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</si>
  <si>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</si>
  <si>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</si>
  <si>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</si>
  <si>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</si>
  <si>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</si>
  <si>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</si>
  <si>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</si>
  <si>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</si>
  <si>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</si>
  <si>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</si>
  <si>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</si>
  <si>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</si>
  <si>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</si>
  <si>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</si>
  <si>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</si>
  <si>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</si>
  <si>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</si>
  <si>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</si>
  <si>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</si>
  <si>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</si>
  <si>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</si>
  <si>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</si>
  <si>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</si>
  <si>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</si>
  <si>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</si>
  <si>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</si>
  <si>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</si>
  <si>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</si>
  <si>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</si>
  <si>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</si>
  <si>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</si>
  <si>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</si>
  <si>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</si>
  <si>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</si>
  <si>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</si>
  <si>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</si>
  <si>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</si>
  <si>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</si>
  <si>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</si>
  <si>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</si>
  <si>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</si>
  <si>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</si>
  <si>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</si>
  <si>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</si>
  <si>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</si>
  <si>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</si>
  <si>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</si>
  <si>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</si>
  <si>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</si>
  <si>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</si>
  <si>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</si>
  <si>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</si>
  <si>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</si>
  <si>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</si>
  <si>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</si>
  <si>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</si>
  <si>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</si>
  <si>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</si>
  <si>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</si>
  <si>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</si>
  <si>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</si>
  <si>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</si>
  <si>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</si>
  <si>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</si>
  <si>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</si>
  <si>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</si>
  <si>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</si>
  <si>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</si>
  <si>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</si>
  <si>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</si>
  <si>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</si>
  <si>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</si>
  <si>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</si>
  <si>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</si>
  <si>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</si>
  <si>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</si>
  <si>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</si>
  <si>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</si>
  <si>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</si>
  <si>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</si>
  <si>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</si>
  <si>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</si>
  <si>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</si>
  <si>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</si>
  <si>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</si>
  <si>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</si>
  <si>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</si>
  <si>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</si>
  <si>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</si>
  <si>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</si>
  <si>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</si>
  <si>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</si>
  <si>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</si>
  <si>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</si>
  <si>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</si>
  <si>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</si>
  <si>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</si>
  <si>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</si>
  <si>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</si>
  <si>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</si>
  <si>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</si>
  <si>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</si>
  <si>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</si>
  <si>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</si>
  <si>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</si>
  <si>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</si>
  <si>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</si>
  <si>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</si>
  <si>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</si>
  <si>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</si>
  <si>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</si>
  <si>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</si>
  <si>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</si>
  <si>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</si>
  <si>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</si>
  <si>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</si>
  <si>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</si>
  <si>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</si>
  <si>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</si>
  <si>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</si>
  <si>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</si>
  <si>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</si>
  <si>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</si>
  <si>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</si>
  <si>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</si>
  <si>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</si>
  <si>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</si>
  <si>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</si>
  <si>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</si>
  <si>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</si>
  <si>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</si>
  <si>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</si>
  <si>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</si>
  <si>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</si>
  <si>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</si>
  <si>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</si>
  <si>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</si>
  <si>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</si>
  <si>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</si>
  <si>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</si>
  <si>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</si>
  <si>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</si>
  <si>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</si>
  <si>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</si>
  <si>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</si>
  <si>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</si>
  <si>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</si>
  <si>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</si>
  <si>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</si>
  <si>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</si>
  <si>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</si>
  <si>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</si>
  <si>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</si>
  <si>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</si>
  <si>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</si>
  <si>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</si>
  <si>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</si>
  <si>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</si>
  <si>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</si>
  <si>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</si>
  <si>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</si>
  <si>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</si>
  <si>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</si>
  <si>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</si>
  <si>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</si>
  <si>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</si>
  <si>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</si>
  <si>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</si>
  <si>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</si>
  <si>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</si>
  <si>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</si>
  <si>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</si>
  <si>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</si>
  <si>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</si>
  <si>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</si>
  <si>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</si>
  <si>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</si>
  <si>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</si>
  <si>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</si>
  <si>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</si>
  <si>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</si>
  <si>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</si>
  <si>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</si>
  <si>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</si>
  <si>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</si>
  <si>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</si>
  <si>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</si>
  <si>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</si>
  <si>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</si>
  <si>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</si>
  <si>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</si>
  <si>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</si>
  <si>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</si>
  <si>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</si>
  <si>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</si>
  <si>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</si>
  <si>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</si>
  <si>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</si>
  <si>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</si>
  <si>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</si>
  <si>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</si>
  <si>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</si>
  <si>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</si>
  <si>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</si>
  <si>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</si>
  <si>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</si>
  <si>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</si>
  <si>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</si>
  <si>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</si>
  <si>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</si>
  <si>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</si>
  <si>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</si>
  <si>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</si>
  <si>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</si>
  <si>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</si>
  <si>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</si>
  <si>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</si>
  <si>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</si>
  <si>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</si>
  <si>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</si>
  <si>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</si>
  <si>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</si>
  <si>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</si>
  <si>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</si>
  <si>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</si>
  <si>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</si>
  <si>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</si>
  <si>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</si>
  <si>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</si>
  <si>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</si>
  <si>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</si>
  <si>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</si>
  <si>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</si>
  <si>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</si>
  <si>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</si>
  <si>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</si>
  <si>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</si>
  <si>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</si>
  <si>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</si>
  <si>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</si>
  <si>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</si>
  <si>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</si>
  <si>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</si>
  <si>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</si>
  <si>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</si>
  <si>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</si>
  <si>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</si>
  <si>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</si>
  <si>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</si>
  <si>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</si>
  <si>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</si>
  <si>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</si>
  <si>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</si>
  <si>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</si>
  <si>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</si>
  <si>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</si>
  <si>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</si>
  <si>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</si>
  <si>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</si>
  <si>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</si>
  <si>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</si>
  <si>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</si>
  <si>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</si>
  <si>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</si>
  <si>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</si>
  <si>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</si>
  <si>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</si>
  <si>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</si>
  <si>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</si>
  <si>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</si>
  <si>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</si>
  <si>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</si>
  <si>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</si>
  <si>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</si>
  <si>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</si>
  <si>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</si>
  <si>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</si>
  <si>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</si>
  <si>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</si>
  <si>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</si>
  <si>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</si>
  <si>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</si>
  <si>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</si>
  <si>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</si>
  <si>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</si>
  <si>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</si>
  <si>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</si>
  <si>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</si>
  <si>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</si>
  <si>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</si>
  <si>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</si>
  <si>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</si>
  <si>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</si>
  <si>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</si>
  <si>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</si>
  <si>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</si>
  <si>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</si>
  <si>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</si>
  <si>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</si>
  <si>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</si>
  <si>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</si>
  <si>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</si>
  <si>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</si>
  <si>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</si>
  <si>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</si>
  <si>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</si>
  <si>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</si>
  <si>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</si>
  <si>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</si>
  <si>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</si>
  <si>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</si>
  <si>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</si>
  <si>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</si>
  <si>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</si>
  <si>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</si>
  <si>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</si>
  <si>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</si>
  <si>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</si>
  <si>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</si>
  <si>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</si>
  <si>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</si>
  <si>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</si>
  <si>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</si>
  <si>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</si>
  <si>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</si>
  <si>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</si>
  <si>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</si>
  <si>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</si>
  <si>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</si>
  <si>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</si>
  <si>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</si>
  <si>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</si>
  <si>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</si>
  <si>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</si>
  <si>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</si>
  <si>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</si>
  <si>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</si>
  <si>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</si>
  <si>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</si>
  <si>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</si>
  <si>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</si>
  <si>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</si>
  <si>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</si>
  <si>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</si>
  <si>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</si>
  <si>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</si>
  <si>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</si>
  <si>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</si>
  <si>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</si>
  <si>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</si>
  <si>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</si>
  <si>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</si>
  <si>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</si>
  <si>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</si>
  <si>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</si>
  <si>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</si>
  <si>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</si>
  <si>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</si>
  <si>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</si>
  <si>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</si>
  <si>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</si>
  <si>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</si>
  <si>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</si>
  <si>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</si>
  <si>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</si>
  <si>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</si>
  <si>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</si>
  <si>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</si>
  <si>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</si>
  <si>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</si>
  <si>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</si>
  <si>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</si>
  <si>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</si>
  <si>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</si>
  <si>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</si>
  <si>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</si>
  <si>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</si>
  <si>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</si>
  <si>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</si>
  <si>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</si>
  <si>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</si>
  <si>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</si>
  <si>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</si>
  <si>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</si>
  <si>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</si>
  <si>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</si>
  <si>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</si>
  <si>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</si>
  <si>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</si>
  <si>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</si>
  <si>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</si>
  <si>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</si>
  <si>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</si>
  <si>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</si>
  <si>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</si>
  <si>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</si>
  <si>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</si>
  <si>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</si>
  <si>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</si>
  <si>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</si>
  <si>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</si>
  <si>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</si>
  <si>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</si>
  <si>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</si>
  <si>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</si>
  <si>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</si>
  <si>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</si>
  <si>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</si>
  <si>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</si>
  <si>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</si>
  <si>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</si>
  <si>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</si>
  <si>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</si>
  <si>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</si>
  <si>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</si>
  <si>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</si>
  <si>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</si>
  <si>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</si>
  <si>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</si>
  <si>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</si>
  <si>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</si>
  <si>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</si>
  <si>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</si>
  <si>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</si>
  <si>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</si>
  <si>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</si>
  <si>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</si>
  <si>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</si>
  <si>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</si>
  <si>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</si>
  <si>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</si>
  <si>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</si>
  <si>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</si>
  <si>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</si>
  <si>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</si>
  <si>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</si>
  <si>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</si>
  <si>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</si>
  <si>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</si>
  <si>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</si>
  <si>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</si>
  <si>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</si>
  <si>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</si>
  <si>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</si>
  <si>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</si>
  <si>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</si>
  <si>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</si>
  <si>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</si>
  <si>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</si>
  <si>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</si>
  <si>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</si>
  <si>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</si>
  <si>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</si>
  <si>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</si>
  <si>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</si>
  <si>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</si>
  <si>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</si>
  <si>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</si>
  <si>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</si>
  <si>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</si>
  <si>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</si>
  <si>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</si>
  <si>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</si>
  <si>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</si>
  <si>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</si>
  <si>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</si>
  <si>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</si>
  <si>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</si>
  <si>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</si>
  <si>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</si>
  <si>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</si>
  <si>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</si>
  <si>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</si>
  <si>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</si>
  <si>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</si>
  <si>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</si>
  <si>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</si>
  <si>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</si>
  <si>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</si>
  <si>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</si>
  <si>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</si>
  <si>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</si>
  <si>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</si>
  <si>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</si>
  <si>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</si>
  <si>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</si>
  <si>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</si>
  <si>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</si>
  <si>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</si>
  <si>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</si>
  <si>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</si>
  <si>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</si>
  <si>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</si>
  <si>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</si>
  <si>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</si>
  <si>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</si>
  <si>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</si>
  <si>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</si>
  <si>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</si>
  <si>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</si>
  <si>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</si>
  <si>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</si>
  <si>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</si>
  <si>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</si>
  <si>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</si>
  <si>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</si>
  <si>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</si>
  <si>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</si>
  <si>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</si>
  <si>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</si>
  <si>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</si>
  <si>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</si>
  <si>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</si>
  <si>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</si>
  <si>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</si>
  <si>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</si>
  <si>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</si>
  <si>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</si>
  <si>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</si>
  <si>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</si>
  <si>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</si>
  <si>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</si>
  <si>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</si>
  <si>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</si>
  <si>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</si>
  <si>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</si>
  <si>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</si>
  <si>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</si>
  <si>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</si>
  <si>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</si>
  <si>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</si>
  <si>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</si>
  <si>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</si>
  <si>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</si>
  <si>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</si>
  <si>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</si>
  <si>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</si>
  <si>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</si>
  <si>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</si>
  <si>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</si>
  <si>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</si>
  <si>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</si>
  <si>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</si>
  <si>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</si>
  <si>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</si>
  <si>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</si>
  <si>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</si>
  <si>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</si>
  <si>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</si>
  <si>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</si>
  <si>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</si>
  <si>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</si>
  <si>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</si>
  <si>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</si>
  <si>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</si>
  <si>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</si>
  <si>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</si>
  <si>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</si>
  <si>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</si>
  <si>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</si>
  <si>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</si>
  <si>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</si>
  <si>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</si>
  <si>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</si>
  <si>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</si>
  <si>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</si>
  <si>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</si>
  <si>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</si>
  <si>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</si>
  <si>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</si>
  <si>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</si>
  <si>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</si>
  <si>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</si>
  <si>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</si>
  <si>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</si>
  <si>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</si>
  <si>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</si>
  <si>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</si>
  <si>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</si>
  <si>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</si>
  <si>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</si>
  <si>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</si>
  <si>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</si>
  <si>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</si>
  <si>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</si>
  <si>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</si>
  <si>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</si>
  <si>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</si>
  <si>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</si>
  <si>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</si>
  <si>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</si>
  <si>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</si>
  <si>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</si>
  <si>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</si>
  <si>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</si>
  <si>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</si>
  <si>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</si>
  <si>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</si>
  <si>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</si>
  <si>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</si>
  <si>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</si>
  <si>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</si>
  <si>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</si>
  <si>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</si>
  <si>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</si>
  <si>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</si>
  <si>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</si>
  <si>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</si>
  <si>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</si>
  <si>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</si>
  <si>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</si>
  <si>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</si>
  <si>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</si>
  <si>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</si>
  <si>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</si>
  <si>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</si>
  <si>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</si>
  <si>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</si>
  <si>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</si>
  <si>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</si>
  <si>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</si>
  <si>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</si>
  <si>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</si>
  <si>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</si>
  <si>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</si>
  <si>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</si>
  <si>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</si>
  <si>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</si>
  <si>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</si>
  <si>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</si>
  <si>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</si>
  <si>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</si>
  <si>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</si>
  <si>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</si>
  <si>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</si>
  <si>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</si>
  <si>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</si>
  <si>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</si>
  <si>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</si>
  <si>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</si>
  <si>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</si>
  <si>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</si>
  <si>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</si>
  <si>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</si>
  <si>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</si>
  <si>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</si>
  <si>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</si>
  <si>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</si>
  <si>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</si>
  <si>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</si>
  <si>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</si>
  <si>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</si>
  <si>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</si>
  <si>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</si>
  <si>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</si>
  <si>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</si>
  <si>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</si>
  <si>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</si>
  <si>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</si>
  <si>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</si>
  <si>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</si>
  <si>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</si>
  <si>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</si>
  <si>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</si>
  <si>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</si>
  <si>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</si>
  <si>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</si>
  <si>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</si>
  <si>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</si>
  <si>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</si>
  <si>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</si>
  <si>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</si>
  <si>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</si>
  <si>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</si>
  <si>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</si>
  <si>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</si>
  <si>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</si>
  <si>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</si>
  <si>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</si>
  <si>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</si>
  <si>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</si>
  <si>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</si>
  <si>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</si>
  <si>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</si>
  <si>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</si>
  <si>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</si>
  <si>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</si>
  <si>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</si>
  <si>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</si>
  <si>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</si>
  <si>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</si>
  <si>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</si>
  <si>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</si>
  <si>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</si>
  <si>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</si>
  <si>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</si>
  <si>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</si>
  <si>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</si>
  <si>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</si>
  <si>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</si>
  <si>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</si>
  <si>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</si>
  <si>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</si>
  <si>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</si>
  <si>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</si>
  <si>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</si>
  <si>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</si>
  <si>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</si>
  <si>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</si>
  <si>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</si>
  <si>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</si>
  <si>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</si>
  <si>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</si>
  <si>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</si>
  <si>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</si>
  <si>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</si>
  <si>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</si>
  <si>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</si>
  <si>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</si>
  <si>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</si>
  <si>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</si>
  <si>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</si>
  <si>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</si>
  <si>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</si>
  <si>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</si>
  <si>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</si>
  <si>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</si>
  <si>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</si>
  <si>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</si>
  <si>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</si>
  <si>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</si>
  <si>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</si>
  <si>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</si>
  <si>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</si>
  <si>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</si>
  <si>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</si>
  <si>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</si>
  <si>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</si>
  <si>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</si>
  <si>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</si>
  <si>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</si>
  <si>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</si>
  <si>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</si>
  <si>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</si>
  <si>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</si>
  <si>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</si>
  <si>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</si>
  <si>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</si>
  <si>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</si>
  <si>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</si>
  <si>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</si>
  <si>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</si>
  <si>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</si>
  <si>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</si>
  <si>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</si>
  <si>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</si>
  <si>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</si>
  <si>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</si>
  <si>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</si>
  <si>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</si>
  <si>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</si>
  <si>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</si>
  <si>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</si>
  <si>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</si>
  <si>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</si>
  <si>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</si>
  <si>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</si>
  <si>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</si>
  <si>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</si>
  <si>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</si>
  <si>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</si>
  <si>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</si>
  <si>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</si>
  <si>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</si>
  <si>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</si>
  <si>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</si>
  <si>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</si>
  <si>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</si>
  <si>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</si>
  <si>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</si>
  <si>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</si>
  <si>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</si>
  <si>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</si>
  <si>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</si>
  <si>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</si>
  <si>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</si>
  <si>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</si>
  <si>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</si>
  <si>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</si>
  <si>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</si>
  <si>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</si>
  <si>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</si>
  <si>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</si>
  <si>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</si>
  <si>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</si>
  <si>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</si>
  <si>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</si>
  <si>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</si>
  <si>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</si>
  <si>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</si>
  <si>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</si>
  <si>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</si>
  <si>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</si>
  <si>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</si>
  <si>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</si>
  <si>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</si>
  <si>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</si>
  <si>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</si>
  <si>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</si>
  <si>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</si>
  <si>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</si>
  <si>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</si>
  <si>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</si>
  <si>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</si>
  <si>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</si>
  <si>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</si>
  <si>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</si>
  <si>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</si>
  <si>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</si>
  <si>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</si>
  <si>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</si>
  <si>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</si>
  <si>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</si>
  <si>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</si>
  <si>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</si>
  <si>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</si>
  <si>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</si>
  <si>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</si>
  <si>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</si>
  <si>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</si>
  <si>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</si>
  <si>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</si>
  <si>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</si>
  <si>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</si>
  <si>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</si>
  <si>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</si>
  <si>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</si>
  <si>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</si>
  <si>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</si>
  <si>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</si>
  <si>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</si>
  <si>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</si>
  <si>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</si>
  <si>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</si>
  <si>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</si>
  <si>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</si>
  <si>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</si>
  <si>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</si>
  <si>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</si>
  <si>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</si>
  <si>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</si>
  <si>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</si>
  <si>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</si>
  <si>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</si>
  <si>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</si>
  <si>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</si>
  <si>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</si>
  <si>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</si>
  <si>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</si>
  <si>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</si>
  <si>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</si>
  <si>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</si>
  <si>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</si>
  <si>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</si>
  <si>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</si>
  <si>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</si>
  <si>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</si>
  <si>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</si>
  <si>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</si>
  <si>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</si>
  <si>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</si>
  <si>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</si>
  <si>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</si>
  <si>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</si>
  <si>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</si>
  <si>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</si>
  <si>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</si>
  <si>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</si>
  <si>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</si>
  <si>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</si>
  <si>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</si>
  <si>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</si>
  <si>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</si>
  <si>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</si>
  <si>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</si>
  <si>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</si>
  <si>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</si>
  <si>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</si>
  <si>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</si>
  <si>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</si>
  <si>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</si>
  <si>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</si>
  <si>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</si>
  <si>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</si>
  <si>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</si>
  <si>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</si>
  <si>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</si>
  <si>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</si>
  <si>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</si>
  <si>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</si>
  <si>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</si>
  <si>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</si>
  <si>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</si>
  <si>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</si>
  <si>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</si>
  <si>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</si>
  <si>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</si>
  <si>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</si>
  <si>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</si>
  <si>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</si>
  <si>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</si>
  <si>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</si>
  <si>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</si>
  <si>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</si>
  <si>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</si>
  <si>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</si>
  <si>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</si>
  <si>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</si>
  <si>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</si>
  <si>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</si>
  <si>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</si>
  <si>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</si>
  <si>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</si>
  <si>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</si>
  <si>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</si>
  <si>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</si>
  <si>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</si>
  <si>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</si>
  <si>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</si>
  <si>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</si>
  <si>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</si>
  <si>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</si>
  <si>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</si>
  <si>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</si>
  <si>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</si>
  <si>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</si>
  <si>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</si>
  <si>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</si>
  <si>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</si>
  <si>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</si>
  <si>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</si>
  <si>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</si>
  <si>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</si>
  <si>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</si>
  <si>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</si>
  <si>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</si>
  <si>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</si>
  <si>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</si>
  <si>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</si>
  <si>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</si>
  <si>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</si>
  <si>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</si>
  <si>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</si>
  <si>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</si>
  <si>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</si>
  <si>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</si>
  <si>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</si>
  <si>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</si>
  <si>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</si>
  <si>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</si>
  <si>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</si>
  <si>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</si>
  <si>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</si>
  <si>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</si>
  <si>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</si>
  <si>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</si>
  <si>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</si>
  <si>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</si>
  <si>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</si>
  <si>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</si>
  <si>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</si>
  <si>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</si>
  <si>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</si>
  <si>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</si>
  <si>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</si>
  <si>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</si>
  <si>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</si>
  <si>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</si>
  <si>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</si>
  <si>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</si>
  <si>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</si>
  <si>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</si>
  <si>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</si>
  <si>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</si>
  <si>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</si>
  <si>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</si>
  <si>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</si>
  <si>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</si>
  <si>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</si>
  <si>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</si>
  <si>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</si>
  <si>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</si>
  <si>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</si>
  <si>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</si>
  <si>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</si>
  <si>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</si>
  <si>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</si>
  <si>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</si>
  <si>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</si>
  <si>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</si>
  <si>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</si>
  <si>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</si>
  <si>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</si>
  <si>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</si>
  <si>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</si>
  <si>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</si>
  <si>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</si>
  <si>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</si>
  <si>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</si>
  <si>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</si>
  <si>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</si>
  <si>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</si>
  <si>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</si>
  <si>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</si>
  <si>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</si>
  <si>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</si>
  <si>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</si>
  <si>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</si>
  <si>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</si>
  <si>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</si>
  <si>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</si>
  <si>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</si>
  <si>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</si>
  <si>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</si>
  <si>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</si>
  <si>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</si>
  <si>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</si>
  <si>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</si>
  <si>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</si>
  <si>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</si>
  <si>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</si>
  <si>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</si>
  <si>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</si>
  <si>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</si>
  <si>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</si>
  <si>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</si>
  <si>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</si>
  <si>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</si>
  <si>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</si>
  <si>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</si>
  <si>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</si>
  <si>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</si>
  <si>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</si>
  <si>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</si>
  <si>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</si>
  <si>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</si>
  <si>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</si>
  <si>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</si>
  <si>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</si>
  <si>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</si>
  <si>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</si>
  <si>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</si>
  <si>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</si>
  <si>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</si>
  <si>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</si>
  <si>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</si>
  <si>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</si>
  <si>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</si>
  <si>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</si>
  <si>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</si>
  <si>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</si>
  <si>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</si>
  <si>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</si>
  <si>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</si>
  <si>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</si>
  <si>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</si>
  <si>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</si>
  <si>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</si>
  <si>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</si>
  <si>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</si>
  <si>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</si>
  <si>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</si>
  <si>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</si>
  <si>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</si>
  <si>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</si>
  <si>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</si>
  <si>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</si>
  <si>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</si>
  <si>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</si>
  <si>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</si>
  <si>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</si>
  <si>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</si>
  <si>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</si>
  <si>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</si>
  <si>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</si>
  <si>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</si>
  <si>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</si>
  <si>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</si>
  <si>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</si>
  <si>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</si>
  <si>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</si>
  <si>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</si>
  <si>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</si>
  <si>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</si>
  <si>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</si>
  <si>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</si>
  <si>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</si>
  <si>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</si>
  <si>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</si>
  <si>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</si>
  <si>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</si>
  <si>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</si>
  <si>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</si>
  <si>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</si>
  <si>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</si>
  <si>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</si>
  <si>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</si>
  <si>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</si>
  <si>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</si>
  <si>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</si>
  <si>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</si>
  <si>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</si>
  <si>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</si>
  <si>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</si>
  <si>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</si>
  <si>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</si>
  <si>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</si>
  <si>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</si>
  <si>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</si>
  <si>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</si>
  <si>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</si>
  <si>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</si>
  <si>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</si>
  <si>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</si>
  <si>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</si>
  <si>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</si>
  <si>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</si>
  <si>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</si>
  <si>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</si>
  <si>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</si>
  <si>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</si>
  <si>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</si>
  <si>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</si>
  <si>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</si>
  <si>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</si>
  <si>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</si>
  <si>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</si>
  <si>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</si>
  <si>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</si>
  <si>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</si>
  <si>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</si>
  <si>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</si>
  <si>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</si>
  <si>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</si>
  <si>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</si>
  <si>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</si>
  <si>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</si>
  <si>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</si>
  <si>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</si>
  <si>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</si>
  <si>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</si>
  <si>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</si>
  <si>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</si>
  <si>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</si>
  <si>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</si>
  <si>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</si>
  <si>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</si>
  <si>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</si>
  <si>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</si>
  <si>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</si>
  <si>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</si>
  <si>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</si>
  <si>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</si>
  <si>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</si>
  <si>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</si>
  <si>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</si>
  <si>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</si>
  <si>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</si>
  <si>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</si>
  <si>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</si>
  <si>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</si>
  <si>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</si>
  <si>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</si>
  <si>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</si>
  <si>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</si>
  <si>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</si>
  <si>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</si>
  <si>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</si>
  <si>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</si>
  <si>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</si>
  <si>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</si>
  <si>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</si>
  <si>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</si>
  <si>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</si>
  <si>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</si>
  <si>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</si>
  <si>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</si>
  <si>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</si>
  <si>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</si>
  <si>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</si>
  <si>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</si>
  <si>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</si>
  <si>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</si>
  <si>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</si>
  <si>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</si>
  <si>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</si>
  <si>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</si>
  <si>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</si>
  <si>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</si>
  <si>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</si>
  <si>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</si>
  <si>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</si>
  <si>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</si>
  <si>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</si>
  <si>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</si>
  <si>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</si>
  <si>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</si>
  <si>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</si>
  <si>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</si>
  <si>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</si>
  <si>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</si>
  <si>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</si>
  <si>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</si>
  <si>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</si>
  <si>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</si>
  <si>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</si>
  <si>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</si>
  <si>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</si>
  <si>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</si>
  <si>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</si>
  <si>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</si>
  <si>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</si>
  <si>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</si>
  <si>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</si>
  <si>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</si>
  <si>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</si>
  <si>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</si>
  <si>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</si>
  <si>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</si>
  <si>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</si>
  <si>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</si>
  <si>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</si>
  <si>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</si>
  <si>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</si>
  <si>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</si>
  <si>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</si>
  <si>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</si>
  <si>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</si>
  <si>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</si>
  <si>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</si>
  <si>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</si>
  <si>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</si>
  <si>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</si>
  <si>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</si>
  <si>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</si>
  <si>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</si>
  <si>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</si>
  <si>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</si>
  <si>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</si>
  <si>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</si>
  <si>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</si>
  <si>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</si>
  <si>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</si>
  <si>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</si>
  <si>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</si>
  <si>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</si>
  <si>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</si>
  <si>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</si>
  <si>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</si>
  <si>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</si>
  <si>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</si>
  <si>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</si>
  <si>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</si>
  <si>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</si>
  <si>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</si>
  <si>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</si>
  <si>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</si>
  <si>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</si>
  <si>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</si>
  <si>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</si>
  <si>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</si>
  <si>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</si>
  <si>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</si>
  <si>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</si>
  <si>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</si>
  <si>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</si>
  <si>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</si>
  <si>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</si>
  <si>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</si>
  <si>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</si>
  <si>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</si>
  <si>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</si>
  <si>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</si>
  <si>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</si>
  <si>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</si>
  <si>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</si>
  <si>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</si>
  <si>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</si>
  <si>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</si>
  <si>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</si>
  <si>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</si>
  <si>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</si>
  <si>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</si>
  <si>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</si>
  <si>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</si>
  <si>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</si>
  <si>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</si>
  <si>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</si>
  <si>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</si>
  <si>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</si>
  <si>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</si>
  <si>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</si>
  <si>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</si>
  <si>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</si>
  <si>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</si>
  <si>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</si>
  <si>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</si>
  <si>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</si>
  <si>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</si>
  <si>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</si>
  <si>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</si>
  <si>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</si>
  <si>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</si>
  <si>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</si>
  <si>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</si>
  <si>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</si>
  <si>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</si>
  <si>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</si>
  <si>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</si>
  <si>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</si>
  <si>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</si>
  <si>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</si>
  <si>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</si>
  <si>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</si>
  <si>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</si>
  <si>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</si>
  <si>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</si>
  <si>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</si>
  <si>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</si>
  <si>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</si>
  <si>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</si>
  <si>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</si>
  <si>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</si>
  <si>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</si>
  <si>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</si>
  <si>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</si>
  <si>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</si>
  <si>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</si>
  <si>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</si>
  <si>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</si>
  <si>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</si>
  <si>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</si>
  <si>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</si>
  <si>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</si>
  <si>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</si>
  <si>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</si>
  <si>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</si>
  <si>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</si>
  <si>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</si>
  <si>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</si>
  <si>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</si>
  <si>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</si>
  <si>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</si>
  <si>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</si>
  <si>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</si>
  <si>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</si>
  <si>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</si>
  <si>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</si>
  <si>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</si>
  <si>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</si>
  <si>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</si>
  <si>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</si>
  <si>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</si>
  <si>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</si>
  <si>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</si>
  <si>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</si>
  <si>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</si>
  <si>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</si>
  <si>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</si>
  <si>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</si>
  <si>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</si>
  <si>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</si>
  <si>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</si>
  <si>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</si>
  <si>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</si>
  <si>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</si>
  <si>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</si>
  <si>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</si>
  <si>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</si>
  <si>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</si>
  <si>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</si>
  <si>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</si>
  <si>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</si>
  <si>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</si>
  <si>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</si>
  <si>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</si>
  <si>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</si>
  <si>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</si>
  <si>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</si>
  <si>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</si>
  <si>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</si>
  <si>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</si>
  <si>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</si>
  <si>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</si>
  <si>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</si>
  <si>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</si>
  <si>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</si>
  <si>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</si>
  <si>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</si>
  <si>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</si>
  <si>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</si>
  <si>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</si>
  <si>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</si>
  <si>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</si>
  <si>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</si>
  <si>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</si>
  <si>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</si>
  <si>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</si>
  <si>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</si>
  <si>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</si>
  <si>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</si>
  <si>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</si>
  <si>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</si>
  <si>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</si>
  <si>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</si>
  <si>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</si>
  <si>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</si>
  <si>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</si>
  <si>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</si>
  <si>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</si>
  <si>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</si>
  <si>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</si>
  <si>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</si>
  <si>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</si>
  <si>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</si>
  <si>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</si>
  <si>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</si>
  <si>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</si>
  <si>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</si>
  <si>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</si>
  <si>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</si>
  <si>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</si>
  <si>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</si>
  <si>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</si>
  <si>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</si>
  <si>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</si>
  <si>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</si>
  <si>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</si>
  <si>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</si>
  <si>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</si>
  <si>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</si>
  <si>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</si>
  <si>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</si>
  <si>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</si>
  <si>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</si>
  <si>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</si>
  <si>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</si>
  <si>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</si>
  <si>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</si>
  <si>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</si>
  <si>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</si>
  <si>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</si>
  <si>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</si>
  <si>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</si>
  <si>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</si>
  <si>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</si>
  <si>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</si>
  <si>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</si>
  <si>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</si>
  <si>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</si>
  <si>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</si>
  <si>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</si>
  <si>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</si>
  <si>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</si>
  <si>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</si>
  <si>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</si>
  <si>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</si>
  <si>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</si>
  <si>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</si>
  <si>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</si>
  <si>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</si>
  <si>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</si>
  <si>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</si>
  <si>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</si>
  <si>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</si>
  <si>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</si>
  <si>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</si>
  <si>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</si>
  <si>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</si>
  <si>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</si>
  <si>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</si>
  <si>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</si>
  <si>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</si>
  <si>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</si>
  <si>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</si>
  <si>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</si>
  <si>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</si>
  <si>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</si>
  <si>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</si>
  <si>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</si>
  <si>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</si>
  <si>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</si>
  <si>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</si>
  <si>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</si>
  <si>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</si>
  <si>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</si>
  <si>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</si>
  <si>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</si>
  <si>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</si>
  <si>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</si>
  <si>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</si>
  <si>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</si>
  <si>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</si>
  <si>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</si>
  <si>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</si>
  <si>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</si>
  <si>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</si>
  <si>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</si>
  <si>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</si>
  <si>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</si>
  <si>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</si>
  <si>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</si>
  <si>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</si>
  <si>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</si>
  <si>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</si>
  <si>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</si>
  <si>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</si>
  <si>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</si>
  <si>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</si>
  <si>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</si>
  <si>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</si>
  <si>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</si>
  <si>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</si>
  <si>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</si>
  <si>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</si>
  <si>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</si>
  <si>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</si>
  <si>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</si>
  <si>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</si>
  <si>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</si>
  <si>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</si>
  <si>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</si>
  <si>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</si>
  <si>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</si>
  <si>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</si>
  <si>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</si>
  <si>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</si>
  <si>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</si>
  <si>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</si>
  <si>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</si>
  <si>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</si>
  <si>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</si>
  <si>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</si>
  <si>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</si>
  <si>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</si>
  <si>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</si>
  <si>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</si>
  <si>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</si>
  <si>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</si>
  <si>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</si>
  <si>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</si>
  <si>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</si>
  <si>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</si>
  <si>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</si>
  <si>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</si>
  <si>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</si>
  <si>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</si>
  <si>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</si>
  <si>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</si>
  <si>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</si>
  <si>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</si>
  <si>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</si>
  <si>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</si>
  <si>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</si>
  <si>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</si>
  <si>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</si>
  <si>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</si>
  <si>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</si>
  <si>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</si>
  <si>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</si>
  <si>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</si>
  <si>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</si>
  <si>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</si>
  <si>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</si>
  <si>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</si>
  <si>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</si>
  <si>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</si>
  <si>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</si>
  <si>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</si>
  <si>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</si>
  <si>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</si>
  <si>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</si>
  <si>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</si>
  <si>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</si>
  <si>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</si>
  <si>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</si>
  <si>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</si>
  <si>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</si>
  <si>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</si>
  <si>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</si>
  <si>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</si>
  <si>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</si>
  <si>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</si>
  <si>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</si>
  <si>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</si>
  <si>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</si>
  <si>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</si>
  <si>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</si>
  <si>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</si>
  <si>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</si>
  <si>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</si>
  <si>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</si>
  <si>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</si>
  <si>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</si>
  <si>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</si>
  <si>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</si>
  <si>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</si>
  <si>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</si>
  <si>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</si>
  <si>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</si>
  <si>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</si>
  <si>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</si>
  <si>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</si>
  <si>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</si>
  <si>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</si>
  <si>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</si>
  <si>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</si>
  <si>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</si>
  <si>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</si>
  <si>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</si>
  <si>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</si>
  <si>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</si>
  <si>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</si>
  <si>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</si>
  <si>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</si>
  <si>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</si>
  <si>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</si>
  <si>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</si>
  <si>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</si>
  <si>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</si>
  <si>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</si>
  <si>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</si>
  <si>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</si>
  <si>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</si>
  <si>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</si>
  <si>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</si>
  <si>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</si>
  <si>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</si>
  <si>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</si>
  <si>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</si>
  <si>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</si>
  <si>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</si>
  <si>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</si>
  <si>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</si>
  <si>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</si>
  <si>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</si>
  <si>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</si>
  <si>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</si>
  <si>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</si>
  <si>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</si>
  <si>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</si>
  <si>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</si>
  <si>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</si>
  <si>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</si>
  <si>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</si>
  <si>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</si>
  <si>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</si>
  <si>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</si>
  <si>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</si>
  <si>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</si>
  <si>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</si>
  <si>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</si>
  <si>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</si>
  <si>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</si>
  <si>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</si>
  <si>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</si>
  <si>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</si>
  <si>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</si>
  <si>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</si>
  <si>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</si>
  <si>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</si>
  <si>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</si>
  <si>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</si>
  <si>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</si>
  <si>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</si>
  <si>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</si>
  <si>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</si>
  <si>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</si>
  <si>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</si>
  <si>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</si>
  <si>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</si>
  <si>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</si>
  <si>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</si>
  <si>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</si>
  <si>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</si>
  <si>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</si>
  <si>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</si>
  <si>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</si>
  <si>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</si>
  <si>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</si>
  <si>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</si>
  <si>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</si>
  <si>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</si>
  <si>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</si>
  <si>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</si>
  <si>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</si>
  <si>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</si>
  <si>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</si>
  <si>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</si>
  <si>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</si>
  <si>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</si>
  <si>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</si>
  <si>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</si>
  <si>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</si>
  <si>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</si>
  <si>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</si>
  <si>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</si>
  <si>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</si>
  <si>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</si>
  <si>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</si>
  <si>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</si>
  <si>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</si>
  <si>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</si>
  <si>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</si>
  <si>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</si>
  <si>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</si>
  <si>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</si>
  <si>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</si>
  <si>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</si>
  <si>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</si>
  <si>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</si>
  <si>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</si>
  <si>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</si>
  <si>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</si>
  <si>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</si>
  <si>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</si>
  <si>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</si>
  <si>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</si>
  <si>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</si>
  <si>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</si>
  <si>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</si>
  <si>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</si>
  <si>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</si>
  <si>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</si>
  <si>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</si>
  <si>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</si>
  <si>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</si>
  <si>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</si>
  <si>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</si>
  <si>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</si>
  <si>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</si>
  <si>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</si>
  <si>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</si>
  <si>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</si>
  <si>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</si>
  <si>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</si>
  <si>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</si>
  <si>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</si>
  <si>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</si>
  <si>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</si>
  <si>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</si>
  <si>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</si>
  <si>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</si>
  <si>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</si>
  <si>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</si>
  <si>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</si>
  <si>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</si>
  <si>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</si>
  <si>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</si>
  <si>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</si>
  <si>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</si>
  <si>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</si>
  <si>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</si>
  <si>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</si>
  <si>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</si>
  <si>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</si>
  <si>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</si>
  <si>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</si>
  <si>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</si>
  <si>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</si>
  <si>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</si>
  <si>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</si>
  <si>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</si>
  <si>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</si>
  <si>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</si>
  <si>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</si>
  <si>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</si>
  <si>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</si>
  <si>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</si>
  <si>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</si>
  <si>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</si>
  <si>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</si>
  <si>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</si>
  <si>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</si>
  <si>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</si>
  <si>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</si>
  <si>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</si>
  <si>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</si>
  <si>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</si>
  <si>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</si>
  <si>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</si>
  <si>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</si>
  <si>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</si>
  <si>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</si>
  <si>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</si>
  <si>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</si>
  <si>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</si>
  <si>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</si>
  <si>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</si>
  <si>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</si>
  <si>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</si>
  <si>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</si>
  <si>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</si>
  <si>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</si>
  <si>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</si>
  <si>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</si>
  <si>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</si>
  <si>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</si>
  <si>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</si>
  <si>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</si>
  <si>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</si>
  <si>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</si>
  <si>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</si>
  <si>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</si>
  <si>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</si>
  <si>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</si>
  <si>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</si>
  <si>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</si>
  <si>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</si>
  <si>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</si>
  <si>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</si>
  <si>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</si>
  <si>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</si>
  <si>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</si>
  <si>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</si>
  <si>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</si>
  <si>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</si>
  <si>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</si>
  <si>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</si>
  <si>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</si>
  <si>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</si>
  <si>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</si>
  <si>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</si>
  <si>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</si>
  <si>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</si>
  <si>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</si>
  <si>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</si>
  <si>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</si>
  <si>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</si>
  <si>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</si>
  <si>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</si>
  <si>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</si>
  <si>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</si>
  <si>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</si>
  <si>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</si>
  <si>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</si>
  <si>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</si>
  <si>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</si>
  <si>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</si>
  <si>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</si>
  <si>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</si>
  <si>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</si>
  <si>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</si>
  <si>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</si>
  <si>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</si>
  <si>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</si>
  <si>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</si>
  <si>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</si>
  <si>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</si>
  <si>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</si>
  <si>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</si>
  <si>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</si>
  <si>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</si>
  <si>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</si>
  <si>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</si>
  <si>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</si>
  <si>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</si>
  <si>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</si>
  <si>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</si>
  <si>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</si>
  <si>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</si>
  <si>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</si>
  <si>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</si>
  <si>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</si>
  <si>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</si>
  <si>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</si>
  <si>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</si>
  <si>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</si>
  <si>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</si>
  <si>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</si>
  <si>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</si>
  <si>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</si>
  <si>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</si>
  <si>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</si>
  <si>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</si>
  <si>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</si>
  <si>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</si>
  <si>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</si>
  <si>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</si>
  <si>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</si>
  <si>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</si>
  <si>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</si>
  <si>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</si>
  <si>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</si>
  <si>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</si>
  <si>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</si>
  <si>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</si>
  <si>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</si>
  <si>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</si>
  <si>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</si>
  <si>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</si>
  <si>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</si>
  <si>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</si>
  <si>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</si>
  <si>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</si>
  <si>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</si>
  <si>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</si>
  <si>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</si>
  <si>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</si>
  <si>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</si>
  <si>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</si>
  <si>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</si>
  <si>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</si>
  <si>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</si>
  <si>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</si>
  <si>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</si>
  <si>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</si>
  <si>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</si>
  <si>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</si>
  <si>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</si>
  <si>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</si>
  <si>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</si>
  <si>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</si>
  <si>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</si>
  <si>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</si>
  <si>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</si>
  <si>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</si>
  <si>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</si>
  <si>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</si>
  <si>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</si>
  <si>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</si>
  <si>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</si>
  <si>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</si>
  <si>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</si>
  <si>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</si>
  <si>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</si>
  <si>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</si>
  <si>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</si>
  <si>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</si>
  <si>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</si>
  <si>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</si>
  <si>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</si>
  <si>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</si>
  <si>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</si>
  <si>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</si>
  <si>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</si>
  <si>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</si>
  <si>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</si>
  <si>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</si>
  <si>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</si>
  <si>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</si>
  <si>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</si>
  <si>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</si>
  <si>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</si>
  <si>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</si>
  <si>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</si>
  <si>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</si>
  <si>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</si>
  <si>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</si>
  <si>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</si>
  <si>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</si>
  <si>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</si>
  <si>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</si>
  <si>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</si>
  <si>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</si>
  <si>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</si>
  <si>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</si>
  <si>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</si>
  <si>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</si>
  <si>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</si>
  <si>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</si>
  <si>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</si>
  <si>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</si>
  <si>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</si>
  <si>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</si>
  <si>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</si>
  <si>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</si>
  <si>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</si>
  <si>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</si>
  <si>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</si>
  <si>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</si>
  <si>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</si>
  <si>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</si>
  <si>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</si>
  <si>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</si>
  <si>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</si>
  <si>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</si>
  <si>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</si>
  <si>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</si>
  <si>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</si>
  <si>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</si>
  <si>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</si>
  <si>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</si>
  <si>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</si>
  <si>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</si>
  <si>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</si>
  <si>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</si>
  <si>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</si>
  <si>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</si>
  <si>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</si>
  <si>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</si>
  <si>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</si>
  <si>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</si>
  <si>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</si>
  <si>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</si>
  <si>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</si>
  <si>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</si>
  <si>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</si>
  <si>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</si>
  <si>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</si>
  <si>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</si>
  <si>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</si>
  <si>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</si>
  <si>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</si>
  <si>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</si>
  <si>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</si>
  <si>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</si>
  <si>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</si>
  <si>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</si>
  <si>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</si>
  <si>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</si>
  <si>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</si>
  <si>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</si>
  <si>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</si>
  <si>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</si>
  <si>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</si>
  <si>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</si>
  <si>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</si>
  <si>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</si>
  <si>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</si>
  <si>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</si>
  <si>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</si>
  <si>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</si>
  <si>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</si>
  <si>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</si>
  <si>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</si>
  <si>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</si>
  <si>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</si>
  <si>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</si>
  <si>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</si>
  <si>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</si>
  <si>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</si>
  <si>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</si>
  <si>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</si>
  <si>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</si>
  <si>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</si>
  <si>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</si>
  <si>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</si>
  <si>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</si>
  <si>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</si>
  <si>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</si>
  <si>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</si>
  <si>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</si>
  <si>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</si>
  <si>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</si>
  <si>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</si>
  <si>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</si>
  <si>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</si>
  <si>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</si>
  <si>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</si>
  <si>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</si>
  <si>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</si>
  <si>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</si>
  <si>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</si>
  <si>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</si>
  <si>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</si>
  <si>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</si>
  <si>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</si>
  <si>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</si>
  <si>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</si>
  <si>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</si>
  <si>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</si>
  <si>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</si>
  <si>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</si>
  <si>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</si>
  <si>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</si>
  <si>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</si>
  <si>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</si>
  <si>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</si>
  <si>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</si>
  <si>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</si>
  <si>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</si>
  <si>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</si>
  <si>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</si>
  <si>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</si>
  <si>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</si>
  <si>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</si>
  <si>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</si>
  <si>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</si>
  <si>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</si>
  <si>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</si>
  <si>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</si>
  <si>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</si>
  <si>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</si>
  <si>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</si>
  <si>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</si>
  <si>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</si>
  <si>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</si>
  <si>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</si>
  <si>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</si>
  <si>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</si>
  <si>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</si>
  <si>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</si>
  <si>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</si>
  <si>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</si>
  <si>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</si>
  <si>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</si>
  <si>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</si>
  <si>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</si>
  <si>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</si>
  <si>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</si>
  <si>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</si>
  <si>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</si>
  <si>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</si>
  <si>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</si>
  <si>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</si>
  <si>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</si>
  <si>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</si>
  <si>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</si>
  <si>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</si>
  <si>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</si>
  <si>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</si>
  <si>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</si>
  <si>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</si>
  <si>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</si>
  <si>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</si>
  <si>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</si>
  <si>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</si>
  <si>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</si>
  <si>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</si>
  <si>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</si>
  <si>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</si>
  <si>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</si>
  <si>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</si>
  <si>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</si>
  <si>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</si>
  <si>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</si>
  <si>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</si>
  <si>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</si>
  <si>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</si>
  <si>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</si>
  <si>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</si>
  <si>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</si>
  <si>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</si>
  <si>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</si>
  <si>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</si>
  <si>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</si>
  <si>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</si>
  <si>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</si>
  <si>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</si>
  <si>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</si>
  <si>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</si>
  <si>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</si>
  <si>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</si>
  <si>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</si>
  <si>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</si>
  <si>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</si>
  <si>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</si>
  <si>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</si>
  <si>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</si>
  <si>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</si>
  <si>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</si>
  <si>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</si>
  <si>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</si>
  <si>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</si>
  <si>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</si>
  <si>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</si>
  <si>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</si>
  <si>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</si>
  <si>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</si>
  <si>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</si>
  <si>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</si>
  <si>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</si>
  <si>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</si>
  <si>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</si>
  <si>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</si>
  <si>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</si>
  <si>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</si>
  <si>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</si>
  <si>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</si>
  <si>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</si>
  <si>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</si>
  <si>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</si>
  <si>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</si>
  <si>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</si>
  <si>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</si>
  <si>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</si>
  <si>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</si>
  <si>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</si>
  <si>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</si>
  <si>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</si>
  <si>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</si>
  <si>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</si>
  <si>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</si>
  <si>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</si>
  <si>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</si>
  <si>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</si>
  <si>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</si>
  <si>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</si>
  <si>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</si>
  <si>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</si>
  <si>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</si>
  <si>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</si>
  <si>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</si>
  <si>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</si>
  <si>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</si>
  <si>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</si>
  <si>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</si>
  <si>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</si>
  <si>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</si>
  <si>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</si>
  <si>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</si>
  <si>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</si>
  <si>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</si>
  <si>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</si>
  <si>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</si>
  <si>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</si>
  <si>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</si>
  <si>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</si>
  <si>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</si>
  <si>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</si>
  <si>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</si>
  <si>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</si>
  <si>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</si>
  <si>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</si>
  <si>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</si>
  <si>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</si>
  <si>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</si>
  <si>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</si>
  <si>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</si>
  <si>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</si>
  <si>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</si>
  <si>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</si>
  <si>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</si>
  <si>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</si>
  <si>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</si>
  <si>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</si>
  <si>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</si>
  <si>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</si>
  <si>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</si>
  <si>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</si>
  <si>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</si>
  <si>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</si>
  <si>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</si>
  <si>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</si>
  <si>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</si>
  <si>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</si>
  <si>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</si>
  <si>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</si>
  <si>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</si>
  <si>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</si>
  <si>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</si>
  <si>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</si>
  <si>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</si>
  <si>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</si>
  <si>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</si>
  <si>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</si>
  <si>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</si>
  <si>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</si>
  <si>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</si>
  <si>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</si>
  <si>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</si>
  <si>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</si>
  <si>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</si>
  <si>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</si>
  <si>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</si>
  <si>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</si>
  <si>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</si>
  <si>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</si>
  <si>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</si>
  <si>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</si>
  <si>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</si>
  <si>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</si>
  <si>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</si>
  <si>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</si>
  <si>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</si>
  <si>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</si>
  <si>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</si>
  <si>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</si>
  <si>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</si>
  <si>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</si>
  <si>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</si>
  <si>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</si>
  <si>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</si>
  <si>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</si>
  <si>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</si>
  <si>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</si>
  <si>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</si>
  <si>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</si>
  <si>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</si>
  <si>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</si>
  <si>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</si>
  <si>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</si>
  <si>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</si>
  <si>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</si>
  <si>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</si>
  <si>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</si>
  <si>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</si>
  <si>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</si>
  <si>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</si>
  <si>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</si>
  <si>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</si>
  <si>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</si>
  <si>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</si>
  <si>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</si>
  <si>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</si>
  <si>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</si>
  <si>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</si>
  <si>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</si>
  <si>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</si>
  <si>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</si>
  <si>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</si>
  <si>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</si>
  <si>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</si>
  <si>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</si>
  <si>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</si>
  <si>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</si>
  <si>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</si>
  <si>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</si>
  <si>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</si>
  <si>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</si>
  <si>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</si>
  <si>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</si>
  <si>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</si>
  <si>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</si>
  <si>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</si>
  <si>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</si>
  <si>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</si>
  <si>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</si>
  <si>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</si>
  <si>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</si>
  <si>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</si>
  <si>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</si>
  <si>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</si>
  <si>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</si>
  <si>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</si>
  <si>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</si>
  <si>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</si>
  <si>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</si>
  <si>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</si>
  <si>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</si>
  <si>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</si>
  <si>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</si>
  <si>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</si>
  <si>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</si>
  <si>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</si>
  <si>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</si>
  <si>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</si>
  <si>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</si>
  <si>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</si>
  <si>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</si>
  <si>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</si>
  <si>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</si>
  <si>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</si>
  <si>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</si>
  <si>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</si>
  <si>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</si>
  <si>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</si>
  <si>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</si>
  <si>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</si>
  <si>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</si>
  <si>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</si>
  <si>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</si>
  <si>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</si>
  <si>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</si>
  <si>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</si>
  <si>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</si>
  <si>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</si>
  <si>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</si>
  <si>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</si>
  <si>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</si>
  <si>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</si>
  <si>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</si>
  <si>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</si>
  <si>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</si>
  <si>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</si>
  <si>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</si>
  <si>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</si>
  <si>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</si>
  <si>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</si>
  <si>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</si>
  <si>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</si>
  <si>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</si>
  <si>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</si>
  <si>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</si>
  <si>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</si>
  <si>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</si>
  <si>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</si>
  <si>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</si>
  <si>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</si>
  <si>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</si>
  <si>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</si>
  <si>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</si>
  <si>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</si>
  <si>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</si>
  <si>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</si>
  <si>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</si>
  <si>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</si>
  <si>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</si>
  <si>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</si>
  <si>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</si>
  <si>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</si>
  <si>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</si>
  <si>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</si>
  <si>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</si>
  <si>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</si>
  <si>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</si>
  <si>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</si>
  <si>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</si>
  <si>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</si>
  <si>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</si>
  <si>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</si>
  <si>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</si>
  <si>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</si>
  <si>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</si>
  <si>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</si>
  <si>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</si>
  <si>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</si>
  <si>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</si>
  <si>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</si>
  <si>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</si>
  <si>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</si>
  <si>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</si>
  <si>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</si>
  <si>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</si>
  <si>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</si>
  <si>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</si>
  <si>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</si>
  <si>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</si>
  <si>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</si>
  <si>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</si>
  <si>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</si>
  <si>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</si>
  <si>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</si>
  <si>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</si>
  <si>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</si>
  <si>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</si>
  <si>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</si>
  <si>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</si>
  <si>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</si>
  <si>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</si>
  <si>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</si>
  <si>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</si>
  <si>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</si>
  <si>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</si>
  <si>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</si>
  <si>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</si>
  <si>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</si>
  <si>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</si>
  <si>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</si>
  <si>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</si>
  <si>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</si>
  <si>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</si>
  <si>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</si>
  <si>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</si>
  <si>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</si>
  <si>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</si>
  <si>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</si>
  <si>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</si>
  <si>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</si>
  <si>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</si>
  <si>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</si>
  <si>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</si>
  <si>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</si>
  <si>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</si>
  <si>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</si>
  <si>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</si>
  <si>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</si>
  <si>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</si>
  <si>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</si>
  <si>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</si>
  <si>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</si>
  <si>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</si>
  <si>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</si>
  <si>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</si>
  <si>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</si>
  <si>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</si>
  <si>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</si>
  <si>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</si>
  <si>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</si>
  <si>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</si>
  <si>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</si>
  <si>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</si>
  <si>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</si>
  <si>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</si>
  <si>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</si>
  <si>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</si>
  <si>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</si>
  <si>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</si>
  <si>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</si>
  <si>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</si>
  <si>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</si>
  <si>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</si>
  <si>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</si>
  <si>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</si>
  <si>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</si>
  <si>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</si>
  <si>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</si>
  <si>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</si>
  <si>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</si>
  <si>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</si>
  <si>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</si>
  <si>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</si>
  <si>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</si>
  <si>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</si>
  <si>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</si>
  <si>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</si>
  <si>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</si>
  <si>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</si>
  <si>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</si>
  <si>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</si>
  <si>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</si>
  <si>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</si>
  <si>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</si>
  <si>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</si>
  <si>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</si>
  <si>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</si>
  <si>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</si>
  <si>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</si>
  <si>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</si>
  <si>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</si>
  <si>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</si>
  <si>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</si>
  <si>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</si>
  <si>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</si>
  <si>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</si>
  <si>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</si>
  <si>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</si>
  <si>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</si>
  <si>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</si>
  <si>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</si>
  <si>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</si>
  <si>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</si>
  <si>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</si>
  <si>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</si>
  <si>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</si>
  <si>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</si>
  <si>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</si>
  <si>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</si>
  <si>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</si>
  <si>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</si>
  <si>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</si>
  <si>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</si>
  <si>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</si>
  <si>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</si>
  <si>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</si>
  <si>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</si>
  <si>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</si>
  <si>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</si>
  <si>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</si>
  <si>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</si>
  <si>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</si>
  <si>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</si>
  <si>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</si>
  <si>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</si>
  <si>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</si>
  <si>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</si>
  <si>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</si>
  <si>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</si>
  <si>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</si>
  <si>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</si>
  <si>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</si>
  <si>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</si>
  <si>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</si>
  <si>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</si>
  <si>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</si>
  <si>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</si>
  <si>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</si>
  <si>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</si>
  <si>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</si>
  <si>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</si>
  <si>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</si>
  <si>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</si>
  <si>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</si>
  <si>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</si>
  <si>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</si>
  <si>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</si>
  <si>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</si>
  <si>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</si>
  <si>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</si>
  <si>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</si>
  <si>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</si>
  <si>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</si>
  <si>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</si>
  <si>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</si>
  <si>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</si>
  <si>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</si>
  <si>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</si>
  <si>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</si>
  <si>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</si>
  <si>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</si>
  <si>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</si>
  <si>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</si>
  <si>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</si>
  <si>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</si>
  <si>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</si>
  <si>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</si>
  <si>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</si>
  <si>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</si>
  <si>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</si>
  <si>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</si>
  <si>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</si>
  <si>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</si>
  <si>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</si>
  <si>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</si>
  <si>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</si>
  <si>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</si>
  <si>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</si>
  <si>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</si>
  <si>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</si>
  <si>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</si>
  <si>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</si>
  <si>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</si>
  <si>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</si>
  <si>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</si>
  <si>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</si>
  <si>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</si>
  <si>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</si>
  <si>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</si>
  <si>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</si>
  <si>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</si>
  <si>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</si>
  <si>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</si>
  <si>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</si>
  <si>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</si>
  <si>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</si>
  <si>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</si>
  <si>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</si>
  <si>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</si>
  <si>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</si>
  <si>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</si>
  <si>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</si>
  <si>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</si>
  <si>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</si>
  <si>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</si>
  <si>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</si>
  <si>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</si>
  <si>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</si>
  <si>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</si>
  <si>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</si>
  <si>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</si>
  <si>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</si>
  <si>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</si>
  <si>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</si>
  <si>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</si>
  <si>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</si>
  <si>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</si>
  <si>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</si>
  <si>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</si>
  <si>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</si>
  <si>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</si>
  <si>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</si>
  <si>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</si>
  <si>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</si>
  <si>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</si>
  <si>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</si>
  <si>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</si>
  <si>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</si>
  <si>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</si>
  <si>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</si>
  <si>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</si>
  <si>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</si>
  <si>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</si>
  <si>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</si>
  <si>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</si>
  <si>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</si>
  <si>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</si>
  <si>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</si>
  <si>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</si>
  <si>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</si>
  <si>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</si>
  <si>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</si>
  <si>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</si>
  <si>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</si>
  <si>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</si>
  <si>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</si>
  <si>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</si>
  <si>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</si>
  <si>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</si>
  <si>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</si>
  <si>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</si>
  <si>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</si>
  <si>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</si>
  <si>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</si>
  <si>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</si>
  <si>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</si>
  <si>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</si>
  <si>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</si>
  <si>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</si>
  <si>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</si>
  <si>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</si>
  <si>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</si>
  <si>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</si>
  <si>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</si>
  <si>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</si>
  <si>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</si>
  <si>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</si>
  <si>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</si>
  <si>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</si>
  <si>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</si>
  <si>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</si>
  <si>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</si>
  <si>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</si>
  <si>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</si>
  <si>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</si>
  <si>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</si>
  <si>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</si>
  <si>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</si>
  <si>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</si>
  <si>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</si>
  <si>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</si>
  <si>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</si>
  <si>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</si>
  <si>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</si>
  <si>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</si>
  <si>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</si>
  <si>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</si>
  <si>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</si>
  <si>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</si>
  <si>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</si>
  <si>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</si>
  <si>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</si>
  <si>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</si>
  <si>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</si>
  <si>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</si>
  <si>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</si>
  <si>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</si>
  <si>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</si>
  <si>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</si>
  <si>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</si>
  <si>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</si>
  <si>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</si>
  <si>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</si>
  <si>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</si>
  <si>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</si>
  <si>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</si>
  <si>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</si>
  <si>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</si>
  <si>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</si>
  <si>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</si>
  <si>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</si>
  <si>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</si>
  <si>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</si>
  <si>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</si>
  <si>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</si>
  <si>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</si>
  <si>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</si>
  <si>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</si>
  <si>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</si>
  <si>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</si>
  <si>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</si>
  <si>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</si>
  <si>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</si>
  <si>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</si>
  <si>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</si>
  <si>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</si>
  <si>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</si>
  <si>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</si>
  <si>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</si>
  <si>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</si>
  <si>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</si>
  <si>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</si>
  <si>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</si>
  <si>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</si>
  <si>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</si>
  <si>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</si>
  <si>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</si>
  <si>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</si>
  <si>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</si>
  <si>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</si>
  <si>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</si>
  <si>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</si>
  <si>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</si>
  <si>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</si>
  <si>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</si>
  <si>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</si>
  <si>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</si>
  <si>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</si>
  <si>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</si>
  <si>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</si>
  <si>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</si>
  <si>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</si>
  <si>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</si>
  <si>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</si>
  <si>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</si>
  <si>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</si>
  <si>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</si>
  <si>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</si>
  <si>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</si>
  <si>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</si>
  <si>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</si>
  <si>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</si>
  <si>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</si>
  <si>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</si>
  <si>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</si>
  <si>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</si>
  <si>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</si>
  <si>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</si>
  <si>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</si>
  <si>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</si>
  <si>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</si>
  <si>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</si>
  <si>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</si>
  <si>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</si>
  <si>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</si>
  <si>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</si>
  <si>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</si>
  <si>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</si>
  <si>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</si>
  <si>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</si>
  <si>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</si>
  <si>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</si>
  <si>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</si>
  <si>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</si>
  <si>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</si>
  <si>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</si>
  <si>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</si>
  <si>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</si>
  <si>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</si>
  <si>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</si>
  <si>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</si>
  <si>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</si>
  <si>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</si>
  <si>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</si>
  <si>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</si>
  <si>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</si>
  <si>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</si>
  <si>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</si>
  <si>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</si>
  <si>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</si>
  <si>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</si>
  <si>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</si>
  <si>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</si>
  <si>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</si>
  <si>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</si>
  <si>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</si>
  <si>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</si>
  <si>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</si>
  <si>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</si>
  <si>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</si>
  <si>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</si>
  <si>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</si>
  <si>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</si>
  <si>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</si>
  <si>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</si>
  <si>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</si>
  <si>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</si>
  <si>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</si>
  <si>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</si>
  <si>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</si>
  <si>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</si>
  <si>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</si>
  <si>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</si>
  <si>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</si>
  <si>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</si>
  <si>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</si>
  <si>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</si>
  <si>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</si>
  <si>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</si>
  <si>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</si>
  <si>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</si>
  <si>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</si>
  <si>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</si>
  <si>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</si>
  <si>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</si>
  <si>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</si>
  <si>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</si>
  <si>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</si>
  <si>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</si>
  <si>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</si>
  <si>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</si>
  <si>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</si>
  <si>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</si>
  <si>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</si>
  <si>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</si>
  <si>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</si>
  <si>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</si>
  <si>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</si>
  <si>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</si>
  <si>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</si>
  <si>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</si>
  <si>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</si>
  <si>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</si>
  <si>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</si>
  <si>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</si>
  <si>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</si>
  <si>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</si>
  <si>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</si>
  <si>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</si>
  <si>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</si>
  <si>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</si>
  <si>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</si>
  <si>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</si>
  <si>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</si>
  <si>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</si>
  <si>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</si>
  <si>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</si>
  <si>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</si>
  <si>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</si>
  <si>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</si>
  <si>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</si>
  <si>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</si>
  <si>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</si>
  <si>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</si>
  <si>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</si>
  <si>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</si>
  <si>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</si>
  <si>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</si>
  <si>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</si>
  <si>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</si>
  <si>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</si>
  <si>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</si>
  <si>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</si>
  <si>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</si>
  <si>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</si>
  <si>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</si>
  <si>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</si>
  <si>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</si>
  <si>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</si>
  <si>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</si>
  <si>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</si>
  <si>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</si>
  <si>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</si>
  <si>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</si>
  <si>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</si>
  <si>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</si>
  <si>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</si>
  <si>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</si>
  <si>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</si>
  <si>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</si>
  <si>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</si>
  <si>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</si>
  <si>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</si>
  <si>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</si>
  <si>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</si>
  <si>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</si>
  <si>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</si>
  <si>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</si>
  <si>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</si>
  <si>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</si>
  <si>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</si>
  <si>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</si>
  <si>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</si>
  <si>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</si>
  <si>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</si>
  <si>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</si>
  <si>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</si>
  <si>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</si>
  <si>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</si>
  <si>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</si>
  <si>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</si>
  <si>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</si>
  <si>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</si>
  <si>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</si>
  <si>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</si>
  <si>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</si>
  <si>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</si>
  <si>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</si>
  <si>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</si>
  <si>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</si>
  <si>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</si>
  <si>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</si>
  <si>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</si>
  <si>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</si>
  <si>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</si>
  <si>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</si>
  <si>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</si>
  <si>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</si>
  <si>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</si>
  <si>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</si>
  <si>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</si>
  <si>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</si>
  <si>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</si>
  <si>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</si>
  <si>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</si>
  <si>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</si>
  <si>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</si>
  <si>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</si>
  <si>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</si>
  <si>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</si>
  <si>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</si>
  <si>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</si>
  <si>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</si>
  <si>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</si>
  <si>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</si>
  <si>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</si>
  <si>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</si>
  <si>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</si>
  <si>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</si>
  <si>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</si>
  <si>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</si>
  <si>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</si>
  <si>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</si>
  <si>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</si>
  <si>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</si>
  <si>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</si>
  <si>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</si>
  <si>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</si>
  <si>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</si>
  <si>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</si>
  <si>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</si>
  <si>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</si>
  <si>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</si>
  <si>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</si>
  <si>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</si>
  <si>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</si>
  <si>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</si>
  <si>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</si>
  <si>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</si>
  <si>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</si>
  <si>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</si>
  <si>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</si>
  <si>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</si>
  <si>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</si>
  <si>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</si>
  <si>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</si>
  <si>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</si>
  <si>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</si>
  <si>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</si>
  <si>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</si>
  <si>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</si>
  <si>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</si>
  <si>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</si>
  <si>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</si>
  <si>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</si>
  <si>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</si>
  <si>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</si>
  <si>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</si>
  <si>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</si>
  <si>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</si>
  <si>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</si>
  <si>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</si>
  <si>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</si>
  <si>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</si>
  <si>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</si>
  <si>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</si>
  <si>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</si>
  <si>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</si>
  <si>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</si>
  <si>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</si>
  <si>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</si>
  <si>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</si>
  <si>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</si>
  <si>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</si>
  <si>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</si>
  <si>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</si>
  <si>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</si>
  <si>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</si>
  <si>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</si>
  <si>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</si>
  <si>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</si>
  <si>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</si>
  <si>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</si>
  <si>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</si>
  <si>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</si>
  <si>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</si>
  <si>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</si>
  <si>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</si>
  <si>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</si>
  <si>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</si>
  <si>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</si>
  <si>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</si>
  <si>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</si>
  <si>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</si>
  <si>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</si>
  <si>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</si>
  <si>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</si>
  <si>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</si>
  <si>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</si>
  <si>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</si>
  <si>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</si>
  <si>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</si>
  <si>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</si>
  <si>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</si>
  <si>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</si>
  <si>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</si>
  <si>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</si>
  <si>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</si>
  <si>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</si>
  <si>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</si>
  <si>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</si>
  <si>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</si>
  <si>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</si>
  <si>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</si>
  <si>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</si>
  <si>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</si>
  <si>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</si>
  <si>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</si>
  <si>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</si>
  <si>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</si>
  <si>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</si>
  <si>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</si>
  <si>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</si>
  <si>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</si>
  <si>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</si>
  <si>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</si>
  <si>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</si>
  <si>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</si>
  <si>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</si>
  <si>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</si>
  <si>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</si>
  <si>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</si>
  <si>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</si>
  <si>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</si>
  <si>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</si>
  <si>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</si>
  <si>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</si>
  <si>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</si>
  <si>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</si>
  <si>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</si>
  <si>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</si>
  <si>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</si>
  <si>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</si>
  <si>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</si>
  <si>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</si>
  <si>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</si>
  <si>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</si>
  <si>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</si>
  <si>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</si>
  <si>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</si>
  <si>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</si>
  <si>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</si>
  <si>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</si>
  <si>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</si>
  <si>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</si>
  <si>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</si>
  <si>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</si>
  <si>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</si>
  <si>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</si>
  <si>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</si>
  <si>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</si>
  <si>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</si>
  <si>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</si>
  <si>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</si>
  <si>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</si>
  <si>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</si>
  <si>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</si>
  <si>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</si>
  <si>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</si>
  <si>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</si>
  <si>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</si>
  <si>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</si>
  <si>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</si>
  <si>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</si>
  <si>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</si>
  <si>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</si>
  <si>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</si>
  <si>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</si>
  <si>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</si>
  <si>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</si>
  <si>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</si>
  <si>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</si>
  <si>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</si>
  <si>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</si>
  <si>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</si>
  <si>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</si>
  <si>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</si>
  <si>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</si>
  <si>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</si>
  <si>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</si>
  <si>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</si>
  <si>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</si>
  <si>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</si>
  <si>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</si>
  <si>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</si>
  <si>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</si>
  <si>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</si>
  <si>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</si>
  <si>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</si>
  <si>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</si>
  <si>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</si>
  <si>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</si>
  <si>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</si>
  <si>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</si>
  <si>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</si>
  <si>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</si>
  <si>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</si>
  <si>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</si>
  <si>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</si>
  <si>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</si>
  <si>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</si>
  <si>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</si>
  <si>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</si>
  <si>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</si>
  <si>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</si>
  <si>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</si>
  <si>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</si>
  <si>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</si>
  <si>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</si>
  <si>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</si>
  <si>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</si>
  <si>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</si>
  <si>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</si>
  <si>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</si>
  <si>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</si>
  <si>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</si>
  <si>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</si>
  <si>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</si>
  <si>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</si>
  <si>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</si>
  <si>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</si>
  <si>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</si>
  <si>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</si>
  <si>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</si>
  <si>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</si>
  <si>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</si>
  <si>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</si>
  <si>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</si>
  <si>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</si>
  <si>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</si>
  <si>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</si>
  <si>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</si>
  <si>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</si>
  <si>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</si>
  <si>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</si>
  <si>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</si>
  <si>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</si>
  <si>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</si>
  <si>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</si>
  <si>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</si>
  <si>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</si>
  <si>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</si>
  <si>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</si>
  <si>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</si>
  <si>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</si>
  <si>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</si>
  <si>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</si>
  <si>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</si>
  <si>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</si>
  <si>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</si>
  <si>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</si>
  <si>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</si>
  <si>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</si>
  <si>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</si>
  <si>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</si>
  <si>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</si>
  <si>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</si>
  <si>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</si>
  <si>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</si>
  <si>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</si>
  <si>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</si>
  <si>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</si>
  <si>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</si>
  <si>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</si>
  <si>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</si>
  <si>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</si>
  <si>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</si>
  <si>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</si>
  <si>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</si>
  <si>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</si>
  <si>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</si>
  <si>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</si>
  <si>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</si>
  <si>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</si>
  <si>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</si>
  <si>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</si>
  <si>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</si>
  <si>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</si>
  <si>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</si>
  <si>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</si>
  <si>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</si>
  <si>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</si>
  <si>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</si>
  <si>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</si>
  <si>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</si>
  <si>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</si>
  <si>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</si>
  <si>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</si>
  <si>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</si>
  <si>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</si>
  <si>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</si>
  <si>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</si>
  <si>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</si>
  <si>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</si>
  <si>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</si>
  <si>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</si>
  <si>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</si>
  <si>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</si>
  <si>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</si>
  <si>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</si>
  <si>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</si>
  <si>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</si>
  <si>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</si>
  <si>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</si>
  <si>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</si>
  <si>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</si>
  <si>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</si>
  <si>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</si>
  <si>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</si>
  <si>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</si>
  <si>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</si>
  <si>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</si>
  <si>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</si>
  <si>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</si>
  <si>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</si>
  <si>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</si>
  <si>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</si>
  <si>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</si>
  <si>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</si>
  <si>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</si>
  <si>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</si>
  <si>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</si>
  <si>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</si>
  <si>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</si>
  <si>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</si>
  <si>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</si>
  <si>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</si>
  <si>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</si>
  <si>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</si>
  <si>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</si>
  <si>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</si>
  <si>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</si>
  <si>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</si>
  <si>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</si>
  <si>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</si>
  <si>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</si>
  <si>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</si>
  <si>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</si>
  <si>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</si>
  <si>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</si>
  <si>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</si>
  <si>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</si>
  <si>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</si>
  <si>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</si>
  <si>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</si>
  <si>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</si>
  <si>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</si>
  <si>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</si>
  <si>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</si>
  <si>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</si>
  <si>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</si>
  <si>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</si>
  <si>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</si>
  <si>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</si>
  <si>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</si>
  <si>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</si>
  <si>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</si>
  <si>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</si>
  <si>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</si>
  <si>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</si>
  <si>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</si>
  <si>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</si>
  <si>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</si>
  <si>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</si>
  <si>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</si>
  <si>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</si>
  <si>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</si>
  <si>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</si>
  <si>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</si>
  <si>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</si>
  <si>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</si>
  <si>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</si>
  <si>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</si>
  <si>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</si>
  <si>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</si>
  <si>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</si>
  <si>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</si>
  <si>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</si>
  <si>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</si>
  <si>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</si>
  <si>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</si>
  <si>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</si>
  <si>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</si>
  <si>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</si>
  <si>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</si>
  <si>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</si>
  <si>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</si>
  <si>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</si>
  <si>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</si>
  <si>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</si>
  <si>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</si>
  <si>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</si>
  <si>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</si>
  <si>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</si>
  <si>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</si>
  <si>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</si>
  <si>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</si>
  <si>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</si>
  <si>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</si>
  <si>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</si>
  <si>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</si>
  <si>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</si>
  <si>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</si>
  <si>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</si>
  <si>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</si>
  <si>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</si>
  <si>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</si>
  <si>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</si>
  <si>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</si>
  <si>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</si>
  <si>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</si>
  <si>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</si>
  <si>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</si>
  <si>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</si>
  <si>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</si>
  <si>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</si>
  <si>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</si>
  <si>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</si>
  <si>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</si>
  <si>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</si>
  <si>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</si>
  <si>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</si>
  <si>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</si>
  <si>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</si>
  <si>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</si>
  <si>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</si>
  <si>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</si>
  <si>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</si>
  <si>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</si>
  <si>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</si>
  <si>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</si>
  <si>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</si>
  <si>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</si>
  <si>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</si>
  <si>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</si>
  <si>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</si>
  <si>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</si>
  <si>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</si>
  <si>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</si>
  <si>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</si>
  <si>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</si>
  <si>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</si>
  <si>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</si>
  <si>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</si>
  <si>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</si>
  <si>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</si>
  <si>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</si>
  <si>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</si>
  <si>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</si>
  <si>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</si>
  <si>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</si>
  <si>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</si>
  <si>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</si>
  <si>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</si>
  <si>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</si>
  <si>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</si>
  <si>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</si>
  <si>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</si>
  <si>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</si>
  <si>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</si>
  <si>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</si>
  <si>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</si>
  <si>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</si>
  <si>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</si>
  <si>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</si>
  <si>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</si>
  <si>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</si>
  <si>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</si>
  <si>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</si>
  <si>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</si>
  <si>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</si>
  <si>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</si>
  <si>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</si>
  <si>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</si>
  <si>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</si>
  <si>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</si>
  <si>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</si>
  <si>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</si>
  <si>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</si>
  <si>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</si>
  <si>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</si>
  <si>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</si>
  <si>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</si>
  <si>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</si>
  <si>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</si>
  <si>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</si>
  <si>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</si>
  <si>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</si>
  <si>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</si>
  <si>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</si>
  <si>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</si>
  <si>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</si>
  <si>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</si>
  <si>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</si>
  <si>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</si>
  <si>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</si>
  <si>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</si>
  <si>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</si>
  <si>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</si>
  <si>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</si>
  <si>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</si>
  <si>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</si>
  <si>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</si>
  <si>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</si>
  <si>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</si>
  <si>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</si>
  <si>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</si>
  <si>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</si>
  <si>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</si>
  <si>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</si>
  <si>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</si>
  <si>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</si>
  <si>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</si>
  <si>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</si>
  <si>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</si>
  <si>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</si>
  <si>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</si>
  <si>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</si>
  <si>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</si>
  <si>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</si>
  <si>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</si>
  <si>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</si>
  <si>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</si>
  <si>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</si>
  <si>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</si>
  <si>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</si>
  <si>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</si>
  <si>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</si>
  <si>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</si>
  <si>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</si>
  <si>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</si>
  <si>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</si>
  <si>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</si>
  <si>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</si>
  <si>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</si>
  <si>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</si>
  <si>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</si>
  <si>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</si>
  <si>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</si>
  <si>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</si>
  <si>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</si>
  <si>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</si>
  <si>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</si>
  <si>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</si>
  <si>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</si>
  <si>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</si>
  <si>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</si>
  <si>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</si>
  <si>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</si>
  <si>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</si>
  <si>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</si>
  <si>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</si>
  <si>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</si>
  <si>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</si>
  <si>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</si>
  <si>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</si>
  <si>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</si>
  <si>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</si>
  <si>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</si>
  <si>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</si>
  <si>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</si>
  <si>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</si>
  <si>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</si>
  <si>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</si>
  <si>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</si>
  <si>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</si>
  <si>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</si>
  <si>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</si>
  <si>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</si>
  <si>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</si>
  <si>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</si>
  <si>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</si>
  <si>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</si>
  <si>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</si>
  <si>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</si>
  <si>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</si>
  <si>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</si>
  <si>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</si>
  <si>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</si>
  <si>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</si>
  <si>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</si>
  <si>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</si>
  <si>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</si>
  <si>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</si>
  <si>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</si>
  <si>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</si>
  <si>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</si>
  <si>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</si>
  <si>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</si>
  <si>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</si>
  <si>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</si>
  <si>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</si>
  <si>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</si>
  <si>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</si>
  <si>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</si>
  <si>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</si>
  <si>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</si>
  <si>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</si>
  <si>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</si>
  <si>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</si>
  <si>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</si>
  <si>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</si>
  <si>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</si>
  <si>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</si>
  <si>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</si>
  <si>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</si>
  <si>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</si>
  <si>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</si>
  <si>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</si>
  <si>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</si>
  <si>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</si>
  <si>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</si>
  <si>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</si>
  <si>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</si>
  <si>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</si>
  <si>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</si>
  <si>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</si>
  <si>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</si>
  <si>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</si>
  <si>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</si>
  <si>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</si>
  <si>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</si>
  <si>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</si>
  <si>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</si>
  <si>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</si>
  <si>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</si>
  <si>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</si>
  <si>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</si>
  <si>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</si>
  <si>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</si>
  <si>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</si>
  <si>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</si>
  <si>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</si>
  <si>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</si>
  <si>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</si>
  <si>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</si>
  <si>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</si>
  <si>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</si>
  <si>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</si>
  <si>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</si>
  <si>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</si>
  <si>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</si>
  <si>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</si>
  <si>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</si>
  <si>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</si>
  <si>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</si>
  <si>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</si>
  <si>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</si>
  <si>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</si>
  <si>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</si>
  <si>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</si>
  <si>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</si>
  <si>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</si>
  <si>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</si>
  <si>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</si>
  <si>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</si>
  <si>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</si>
  <si>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</si>
  <si>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</si>
  <si>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</si>
  <si>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</si>
  <si>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</si>
  <si>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</si>
  <si>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</si>
  <si>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</si>
  <si>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</si>
  <si>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</si>
  <si>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</si>
  <si>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</si>
  <si>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</si>
  <si>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</si>
  <si>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</si>
  <si>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</si>
  <si>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</si>
  <si>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</si>
  <si>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</si>
  <si>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</si>
  <si>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</si>
  <si>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</si>
  <si>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</si>
  <si>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</si>
  <si>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</si>
  <si>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</si>
  <si>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</si>
  <si>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</si>
  <si>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</si>
  <si>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</si>
  <si>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</si>
  <si>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</si>
  <si>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</si>
  <si>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</si>
  <si>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</si>
  <si>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</si>
  <si>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</si>
  <si>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</si>
  <si>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</si>
  <si>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</si>
  <si>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</si>
  <si>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</si>
  <si>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</si>
  <si>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</si>
  <si>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</si>
  <si>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</si>
  <si>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</si>
  <si>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</si>
  <si>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</si>
  <si>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</si>
  <si>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</si>
  <si>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</si>
  <si>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</si>
  <si>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</si>
  <si>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</si>
  <si>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</si>
  <si>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</si>
  <si>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</si>
  <si>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</si>
  <si>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</si>
  <si>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</si>
  <si>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</si>
  <si>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</si>
  <si>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</si>
  <si>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</si>
  <si>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</si>
  <si>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</si>
  <si>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</si>
  <si>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</si>
  <si>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</si>
  <si>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</si>
  <si>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</si>
  <si>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</si>
  <si>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</si>
  <si>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</si>
  <si>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</si>
  <si>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</si>
  <si>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</si>
  <si>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</si>
  <si>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</si>
  <si>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</si>
  <si>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</si>
  <si>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</si>
  <si>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</si>
  <si>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</si>
  <si>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</si>
  <si>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</si>
  <si>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</si>
  <si>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</si>
  <si>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</si>
  <si>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</si>
  <si>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</si>
  <si>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</si>
  <si>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</si>
  <si>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</si>
  <si>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</si>
  <si>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</si>
  <si>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</si>
  <si>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</si>
  <si>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</si>
  <si>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</si>
  <si>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</si>
  <si>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</si>
  <si>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</si>
  <si>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</si>
  <si>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</si>
  <si>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</si>
  <si>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</si>
  <si>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</si>
  <si>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</si>
  <si>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</si>
  <si>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</si>
  <si>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</si>
  <si>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</si>
  <si>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</si>
  <si>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</si>
  <si>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</si>
  <si>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</si>
  <si>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</si>
  <si>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</si>
  <si>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</si>
  <si>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</si>
  <si>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</si>
  <si>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</si>
  <si>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</si>
  <si>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</si>
  <si>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</si>
  <si>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</si>
  <si>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</si>
  <si>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</si>
  <si>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</si>
  <si>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</si>
  <si>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</si>
  <si>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</si>
  <si>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</si>
  <si>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</si>
  <si>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</si>
  <si>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</si>
  <si>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</si>
  <si>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</si>
  <si>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</si>
  <si>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</si>
  <si>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</si>
  <si>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</si>
  <si>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</si>
  <si>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</si>
  <si>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</si>
  <si>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</si>
  <si>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</si>
  <si>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</si>
  <si>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</si>
  <si>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</si>
  <si>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</si>
  <si>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</si>
  <si>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</si>
  <si>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</si>
  <si>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</si>
  <si>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</si>
  <si>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</si>
  <si>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</si>
  <si>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</si>
  <si>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</si>
  <si>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</si>
  <si>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</si>
  <si>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</si>
  <si>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</si>
  <si>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</si>
  <si>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</si>
  <si>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</si>
  <si>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</si>
  <si>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</si>
  <si>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</si>
  <si>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</si>
  <si>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</si>
  <si>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</si>
  <si>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</si>
  <si>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</si>
  <si>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</si>
  <si>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</si>
  <si>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</si>
  <si>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</si>
  <si>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</si>
  <si>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</si>
  <si>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</si>
  <si>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</si>
  <si>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</si>
  <si>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</si>
  <si>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</si>
  <si>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</si>
  <si>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</si>
  <si>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</si>
  <si>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</si>
  <si>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</si>
  <si>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</si>
  <si>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</si>
  <si>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</si>
  <si>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</si>
  <si>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</si>
  <si>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</si>
  <si>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</si>
  <si>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</si>
  <si>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</si>
  <si>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</si>
  <si>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</si>
  <si>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</si>
  <si>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</si>
  <si>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</si>
  <si>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</si>
  <si>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</si>
  <si>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</si>
  <si>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</si>
  <si>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</si>
  <si>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</si>
  <si>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</si>
  <si>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</si>
  <si>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</si>
  <si>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</si>
  <si>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</si>
  <si>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</si>
  <si>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</si>
  <si>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</si>
  <si>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</si>
  <si>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</si>
  <si>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</si>
  <si>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</si>
  <si>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</si>
  <si>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</si>
  <si>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</si>
  <si>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</si>
  <si>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</si>
  <si>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</si>
  <si>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</si>
  <si>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</si>
  <si>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</si>
  <si>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</si>
  <si>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</si>
  <si>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</si>
  <si>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</si>
  <si>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</si>
  <si>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</si>
  <si>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</si>
  <si>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</si>
  <si>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</si>
  <si>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</si>
  <si>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</si>
  <si>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</si>
  <si>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</si>
  <si>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</si>
  <si>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</si>
  <si>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</si>
  <si>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</si>
  <si>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</si>
  <si>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</si>
  <si>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</si>
  <si>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</si>
  <si>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</si>
  <si>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</si>
  <si>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</si>
  <si>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</si>
  <si>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</si>
  <si>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</si>
  <si>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</si>
  <si>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</si>
  <si>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</si>
  <si>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</si>
  <si>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</si>
  <si>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</si>
  <si>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</si>
  <si>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</si>
  <si>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</si>
  <si>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</si>
  <si>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</si>
  <si>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</si>
  <si>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</si>
  <si>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</si>
  <si>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</si>
  <si>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</si>
  <si>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</si>
  <si>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</si>
  <si>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</si>
  <si>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</si>
  <si>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</si>
  <si>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</si>
  <si>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</si>
  <si>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</si>
  <si>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</si>
  <si>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</si>
  <si>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</si>
  <si>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</si>
  <si>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</si>
  <si>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</si>
  <si>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</si>
  <si>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</si>
  <si>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</si>
  <si>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</si>
  <si>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</si>
  <si>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</si>
  <si>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</si>
  <si>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</si>
  <si>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</si>
  <si>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</si>
  <si>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</si>
  <si>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</si>
  <si>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</si>
  <si>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</si>
  <si>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</si>
  <si>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</si>
  <si>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</si>
  <si>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</si>
  <si>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</si>
  <si>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</si>
  <si>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</si>
  <si>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</si>
  <si>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</si>
  <si>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</si>
  <si>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</si>
  <si>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</si>
  <si>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</si>
  <si>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</si>
  <si>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</si>
  <si>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</si>
  <si>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</si>
  <si>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</si>
  <si>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</si>
  <si>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</si>
  <si>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</si>
  <si>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</si>
  <si>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</si>
  <si>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</si>
  <si>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</si>
  <si>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</si>
  <si>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</si>
  <si>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</si>
  <si>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</si>
  <si>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</si>
  <si>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</si>
  <si>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</si>
  <si>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</si>
  <si>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</si>
  <si>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</si>
  <si>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</si>
  <si>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</si>
  <si>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</si>
  <si>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</si>
  <si>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</si>
  <si>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</si>
  <si>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</si>
  <si>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</si>
  <si>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</si>
  <si>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</si>
  <si>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</si>
  <si>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</si>
  <si>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</si>
  <si>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</si>
  <si>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</si>
  <si>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</si>
  <si>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</si>
  <si>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</si>
  <si>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</si>
  <si>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</si>
  <si>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</si>
  <si>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</si>
  <si>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</si>
  <si>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</si>
  <si>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</si>
  <si>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</si>
  <si>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</si>
  <si>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</si>
  <si>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</si>
  <si>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</si>
  <si>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</si>
  <si>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</si>
  <si>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</si>
  <si>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</si>
  <si>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</si>
  <si>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</si>
  <si>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</si>
  <si>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</si>
  <si>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</si>
  <si>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</si>
  <si>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</si>
  <si>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</si>
  <si>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</si>
  <si>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</si>
  <si>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</si>
  <si>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</si>
  <si>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</si>
  <si>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</si>
  <si>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</si>
  <si>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</si>
  <si>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</si>
  <si>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</si>
  <si>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</si>
  <si>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</si>
  <si>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</si>
  <si>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</si>
  <si>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</si>
  <si>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</si>
  <si>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</si>
  <si>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</si>
  <si>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</si>
  <si>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</si>
  <si>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</si>
  <si>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</si>
  <si>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</si>
  <si>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</si>
  <si>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</si>
  <si>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</si>
  <si>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</si>
  <si>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</si>
  <si>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</si>
  <si>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</si>
  <si>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</si>
  <si>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</si>
  <si>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</si>
  <si>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</si>
  <si>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</si>
  <si>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</si>
  <si>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</si>
  <si>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</si>
  <si>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</si>
  <si>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</si>
  <si>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</si>
  <si>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</si>
  <si>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</si>
  <si>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</si>
  <si>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</si>
  <si>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</si>
  <si>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</si>
  <si>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</si>
  <si>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</si>
  <si>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</si>
  <si>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</si>
  <si>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</si>
  <si>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</si>
  <si>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</si>
  <si>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</si>
  <si>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</si>
  <si>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</si>
  <si>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</si>
  <si>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</si>
  <si>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</si>
  <si>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</si>
  <si>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</si>
  <si>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</si>
  <si>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</si>
  <si>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</si>
  <si>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</si>
  <si>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</si>
  <si>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</si>
  <si>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</si>
  <si>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</si>
  <si>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</si>
  <si>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</si>
  <si>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</si>
  <si>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</si>
  <si>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</si>
  <si>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</si>
  <si>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</si>
  <si>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</si>
  <si>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</si>
  <si>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</si>
  <si>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</si>
  <si>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</si>
  <si>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</si>
  <si>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</si>
  <si>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</si>
  <si>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</si>
  <si>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</si>
  <si>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</si>
  <si>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</si>
  <si>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</si>
  <si>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</si>
  <si>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</si>
  <si>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</si>
  <si>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</si>
  <si>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</si>
  <si>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</si>
  <si>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</si>
  <si>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</si>
  <si>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</si>
  <si>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</si>
  <si>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</si>
  <si>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</si>
  <si>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</si>
  <si>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</si>
  <si>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</si>
  <si>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</si>
  <si>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</si>
  <si>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</si>
  <si>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</si>
  <si>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</si>
  <si>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</si>
  <si>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</si>
  <si>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</si>
  <si>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</si>
  <si>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</si>
  <si>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</si>
  <si>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</si>
  <si>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</si>
  <si>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</si>
  <si>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</si>
  <si>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</si>
  <si>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</si>
  <si>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</si>
  <si>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</si>
  <si>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</si>
  <si>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</si>
  <si>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</si>
  <si>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</si>
  <si>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</si>
  <si>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</si>
  <si>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</si>
  <si>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</si>
  <si>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</si>
  <si>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</si>
  <si>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</si>
  <si>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</si>
  <si>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</si>
  <si>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</si>
  <si>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</si>
  <si>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</si>
  <si>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</si>
  <si>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</si>
  <si>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</si>
  <si>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</si>
  <si>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</si>
  <si>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</si>
  <si>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</si>
  <si>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</si>
  <si>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</si>
  <si>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</si>
  <si>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</si>
  <si>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</si>
  <si>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</si>
  <si>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</si>
  <si>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</si>
  <si>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</si>
  <si>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</si>
  <si>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</si>
  <si>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</si>
  <si>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</si>
  <si>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</si>
  <si>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</si>
  <si>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</si>
  <si>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</si>
  <si>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</si>
  <si>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</si>
  <si>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</si>
  <si>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</si>
  <si>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</si>
  <si>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</si>
  <si>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</si>
  <si>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</si>
  <si>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</si>
  <si>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</si>
  <si>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</si>
  <si>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</si>
  <si>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</si>
  <si>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</si>
  <si>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</si>
  <si>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</si>
  <si>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</si>
  <si>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</si>
  <si>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</si>
  <si>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</si>
  <si>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</si>
  <si>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</si>
  <si>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</si>
  <si>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</si>
  <si>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</si>
  <si>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</si>
  <si>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</si>
  <si>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</si>
  <si>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</si>
  <si>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</si>
  <si>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</si>
  <si>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</si>
  <si>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</si>
  <si>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</si>
  <si>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</si>
  <si>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</si>
  <si>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</si>
  <si>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</si>
  <si>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</si>
  <si>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</si>
  <si>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</si>
  <si>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</si>
  <si>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</si>
  <si>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</si>
  <si>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</si>
  <si>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</si>
  <si>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</si>
  <si>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</si>
  <si>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</si>
  <si>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</si>
  <si>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</si>
  <si>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</si>
  <si>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</si>
  <si>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</si>
  <si>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</si>
  <si>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</si>
  <si>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</si>
  <si>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</si>
  <si>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</si>
  <si>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</si>
  <si>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</si>
  <si>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</si>
  <si>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</si>
  <si>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</si>
  <si>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</si>
  <si>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</si>
  <si>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</si>
  <si>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</si>
  <si>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</si>
  <si>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</si>
  <si>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</si>
  <si>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</si>
  <si>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</si>
  <si>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</si>
  <si>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</si>
  <si>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</si>
  <si>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</si>
  <si>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</si>
  <si>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</si>
  <si>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</si>
  <si>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</si>
  <si>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</si>
  <si>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</si>
  <si>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</si>
  <si>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</si>
  <si>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</si>
  <si>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</si>
  <si>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</si>
  <si>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</si>
  <si>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</si>
  <si>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</si>
  <si>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</si>
  <si>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</si>
  <si>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</si>
  <si>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</si>
  <si>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</si>
  <si>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</si>
  <si>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</si>
  <si>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</si>
  <si>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</si>
  <si>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</si>
  <si>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</si>
  <si>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</si>
  <si>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</si>
  <si>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</si>
  <si>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</si>
  <si>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</si>
  <si>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</si>
  <si>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</si>
  <si>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</si>
  <si>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</si>
  <si>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</si>
  <si>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</si>
  <si>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</si>
  <si>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</si>
  <si>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</si>
  <si>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</si>
  <si>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</si>
  <si>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</si>
  <si>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</si>
  <si>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</si>
  <si>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</si>
  <si>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</si>
  <si>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</si>
  <si>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</si>
  <si>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</si>
  <si>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</si>
  <si>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</si>
  <si>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</si>
  <si>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</si>
  <si>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</si>
  <si>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</si>
  <si>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</si>
  <si>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</si>
  <si>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</si>
  <si>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</si>
  <si>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</si>
  <si>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</si>
  <si>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</si>
  <si>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</si>
  <si>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</si>
  <si>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</si>
  <si>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</si>
  <si>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</si>
  <si>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</si>
  <si>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</si>
  <si>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</si>
  <si>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</si>
  <si>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</si>
  <si>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</si>
  <si>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</si>
  <si>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</si>
  <si>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</si>
  <si>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</si>
  <si>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</si>
  <si>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</si>
  <si>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</si>
  <si>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</si>
  <si>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</si>
  <si>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</si>
  <si>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</si>
  <si>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</si>
  <si>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</si>
  <si>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</si>
  <si>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</si>
  <si>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</si>
  <si>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</si>
  <si>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</si>
  <si>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</si>
  <si>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</si>
  <si>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</si>
  <si>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</si>
  <si>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</si>
  <si>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</si>
  <si>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</si>
  <si>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</si>
  <si>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</si>
  <si>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</si>
  <si>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</si>
  <si>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</si>
  <si>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</si>
  <si>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</si>
  <si>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</si>
  <si>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</si>
  <si>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</si>
  <si>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</si>
  <si>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</si>
  <si>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</si>
  <si>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</si>
  <si>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</si>
  <si>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</si>
  <si>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</si>
  <si>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</si>
  <si>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</si>
  <si>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</si>
  <si>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</si>
  <si>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</si>
  <si>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</si>
  <si>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</si>
  <si>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</si>
  <si>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</si>
  <si>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</si>
  <si>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</si>
  <si>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</si>
  <si>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</si>
  <si>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</si>
  <si>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</si>
  <si>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</si>
  <si>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</si>
  <si>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</si>
  <si>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</si>
  <si>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</si>
  <si>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</si>
  <si>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</si>
  <si>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</si>
  <si>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</si>
  <si>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</si>
  <si>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</si>
  <si>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</si>
  <si>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</si>
  <si>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</si>
  <si>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</si>
  <si>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</si>
  <si>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</si>
  <si>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</si>
  <si>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</si>
  <si>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</si>
  <si>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</si>
  <si>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</si>
  <si>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</si>
  <si>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</si>
  <si>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</si>
  <si>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</si>
  <si>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</si>
  <si>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</si>
  <si>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</si>
  <si>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</si>
  <si>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</si>
  <si>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</si>
  <si>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</si>
  <si>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</si>
  <si>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</si>
  <si>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</si>
  <si>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</si>
  <si>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</si>
  <si>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</si>
  <si>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</si>
  <si>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</si>
  <si>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</si>
  <si>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</si>
  <si>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</si>
  <si>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</si>
  <si>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</si>
  <si>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</si>
  <si>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</si>
  <si>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</si>
  <si>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</si>
  <si>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</si>
  <si>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</si>
  <si>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</si>
  <si>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</si>
  <si>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</si>
  <si>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</si>
  <si>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</si>
  <si>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</si>
  <si>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</si>
  <si>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</si>
  <si>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</si>
  <si>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</si>
  <si>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</si>
  <si>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</si>
  <si>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</si>
  <si>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</si>
  <si>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</si>
  <si>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</si>
  <si>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</si>
  <si>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</si>
  <si>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</si>
  <si>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</si>
  <si>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</si>
  <si>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</si>
  <si>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</si>
  <si>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</si>
  <si>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</si>
  <si>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</si>
  <si>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</si>
  <si>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</si>
  <si>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</si>
  <si>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</si>
  <si>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</si>
  <si>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</si>
  <si>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</si>
  <si>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</si>
  <si>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</si>
  <si>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</si>
  <si>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</si>
  <si>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</si>
  <si>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</si>
  <si>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</si>
  <si>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</si>
  <si>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</si>
  <si>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</si>
  <si>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</si>
  <si>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</si>
  <si>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</si>
  <si>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</si>
  <si>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</si>
  <si>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</si>
  <si>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</si>
  <si>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</si>
  <si>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</si>
  <si>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</si>
  <si>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</si>
  <si>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</si>
  <si>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</si>
  <si>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</si>
  <si>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</si>
  <si>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</si>
  <si>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</si>
  <si>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</si>
  <si>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</si>
  <si>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</si>
  <si>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</si>
  <si>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</si>
  <si>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</si>
  <si>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</si>
  <si>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</si>
  <si>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</si>
  <si>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</si>
  <si>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</si>
  <si>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</si>
  <si>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</si>
  <si>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</si>
  <si>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</si>
  <si>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</si>
  <si>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</si>
  <si>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</si>
  <si>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</si>
  <si>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</si>
  <si>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</si>
  <si>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</si>
  <si>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</si>
  <si>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</si>
  <si>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</si>
  <si>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</si>
  <si>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</si>
  <si>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</si>
  <si>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</si>
  <si>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</si>
  <si>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</si>
  <si>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</si>
  <si>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</si>
  <si>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</si>
  <si>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</si>
  <si>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</si>
  <si>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</si>
  <si>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</si>
  <si>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</si>
  <si>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</si>
  <si>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</si>
  <si>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</si>
  <si>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</si>
  <si>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</si>
  <si>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</si>
  <si>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</si>
  <si>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</si>
  <si>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</si>
  <si>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</si>
  <si>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</si>
  <si>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</si>
  <si>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</si>
  <si>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</si>
  <si>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</si>
  <si>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</si>
  <si>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</si>
  <si>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</si>
  <si>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</si>
  <si>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</si>
  <si>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</si>
  <si>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</si>
  <si>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</si>
  <si>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</si>
  <si>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</si>
  <si>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</si>
  <si>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</si>
  <si>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</si>
  <si>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</si>
  <si>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</si>
  <si>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</si>
  <si>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</si>
  <si>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</si>
  <si>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</si>
  <si>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</si>
  <si>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</si>
  <si>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</si>
  <si>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</si>
  <si>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</si>
  <si>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</si>
  <si>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</si>
  <si>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</si>
  <si>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</si>
  <si>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</si>
  <si>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</si>
  <si>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</si>
  <si>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</si>
  <si>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</si>
  <si>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</si>
  <si>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</si>
  <si>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</si>
  <si>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</si>
  <si>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</si>
  <si>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</si>
  <si>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</si>
  <si>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</si>
  <si>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</si>
  <si>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</si>
  <si>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</si>
  <si>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</si>
  <si>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</si>
  <si>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</si>
  <si>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</si>
  <si>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</si>
  <si>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</si>
  <si>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</si>
  <si>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</si>
  <si>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</si>
  <si>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</si>
  <si>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</si>
  <si>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</si>
  <si>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</si>
  <si>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</si>
  <si>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</si>
  <si>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</si>
  <si>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</si>
  <si>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</si>
  <si>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</si>
  <si>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</si>
  <si>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</si>
  <si>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</si>
  <si>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</si>
  <si>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</si>
  <si>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</si>
  <si>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</si>
  <si>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</si>
  <si>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</si>
  <si>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</si>
  <si>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</si>
  <si>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</si>
  <si>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</si>
  <si>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</si>
  <si>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</si>
  <si>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</si>
  <si>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</si>
  <si>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</si>
  <si>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</si>
  <si>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</si>
  <si>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</si>
  <si>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</si>
  <si>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</si>
  <si>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</si>
  <si>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</si>
  <si>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</si>
  <si>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</si>
  <si>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</si>
  <si>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</si>
  <si>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</si>
  <si>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</si>
  <si>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</si>
  <si>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</si>
  <si>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</si>
  <si>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</si>
  <si>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</si>
  <si>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</si>
  <si>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</si>
  <si>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</si>
  <si>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</si>
  <si>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</si>
  <si>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</si>
  <si>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</si>
  <si>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</si>
  <si>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</si>
  <si>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</si>
  <si>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</si>
  <si>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</si>
  <si>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</si>
  <si>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</si>
  <si>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</si>
  <si>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</si>
  <si>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</si>
  <si>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</si>
  <si>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</si>
  <si>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</si>
  <si>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</si>
  <si>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</si>
  <si>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</si>
  <si>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</si>
  <si>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</si>
  <si>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</si>
  <si>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</si>
  <si>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</si>
  <si>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</si>
  <si>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</si>
  <si>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</si>
  <si>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</si>
  <si>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</si>
  <si>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</si>
  <si>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</si>
  <si>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</si>
  <si>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</si>
  <si>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</si>
  <si>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</si>
  <si>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</si>
  <si>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</si>
  <si>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</si>
  <si>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</si>
  <si>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</si>
  <si>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</si>
  <si>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</si>
  <si>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</si>
  <si>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</si>
  <si>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</si>
  <si>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</si>
  <si>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</si>
  <si>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</si>
  <si>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</si>
  <si>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</si>
  <si>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</si>
  <si>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</si>
  <si>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</si>
  <si>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</si>
  <si>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</si>
  <si>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</si>
  <si>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</si>
  <si>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</si>
  <si>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</si>
  <si>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</si>
  <si>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</si>
  <si>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</si>
  <si>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</si>
  <si>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</si>
  <si>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</si>
  <si>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</si>
  <si>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</si>
  <si>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</si>
  <si>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</si>
  <si>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</si>
  <si>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</si>
  <si>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</si>
  <si>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</si>
  <si>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</si>
  <si>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</si>
  <si>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</si>
  <si>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</si>
  <si>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</si>
  <si>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</si>
  <si>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</si>
  <si>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</si>
  <si>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</si>
  <si>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</si>
  <si>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</si>
  <si>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</si>
  <si>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</si>
  <si>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</si>
  <si>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</si>
  <si>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</si>
  <si>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</si>
  <si>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</si>
  <si>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</si>
  <si>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</si>
  <si>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</si>
  <si>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</si>
  <si>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</si>
  <si>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</si>
  <si>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</si>
  <si>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</si>
  <si>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</si>
  <si>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</si>
  <si>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</si>
  <si>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</si>
  <si>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</si>
  <si>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</si>
  <si>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</si>
  <si>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</si>
  <si>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</si>
  <si>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</si>
  <si>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</si>
  <si>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</si>
  <si>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</si>
  <si>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</si>
  <si>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</si>
  <si>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</si>
  <si>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</si>
  <si>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</si>
  <si>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</si>
  <si>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</si>
  <si>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</si>
  <si>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</si>
  <si>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</si>
  <si>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</si>
  <si>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</si>
  <si>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</si>
  <si>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</si>
  <si>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</si>
  <si>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</si>
  <si>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</si>
  <si>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</si>
  <si>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</si>
  <si>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</si>
  <si>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</si>
  <si>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</si>
  <si>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</si>
  <si>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</si>
  <si>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</si>
  <si>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</si>
  <si>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</si>
  <si>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</si>
  <si>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</si>
  <si>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</si>
  <si>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</si>
  <si>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</si>
  <si>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</si>
  <si>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</si>
  <si>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</si>
  <si>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</si>
  <si>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</si>
  <si>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</si>
  <si>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</si>
  <si>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</si>
  <si>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</si>
  <si>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</si>
  <si>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</si>
  <si>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</si>
  <si>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</si>
  <si>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</si>
  <si>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</si>
  <si>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</si>
  <si>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</si>
  <si>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</si>
  <si>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</si>
  <si>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</si>
  <si>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</si>
  <si>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</si>
  <si>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</si>
  <si>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</si>
  <si>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</si>
  <si>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</si>
  <si>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</si>
  <si>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</si>
  <si>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</si>
  <si>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</si>
  <si>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</si>
  <si>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</si>
  <si>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</si>
  <si>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</si>
  <si>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</si>
  <si>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</si>
  <si>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</si>
  <si>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</si>
  <si>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</si>
  <si>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</si>
  <si>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</si>
  <si>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</si>
  <si>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</si>
  <si>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</si>
  <si>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</si>
  <si>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</si>
  <si>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</si>
  <si>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</si>
  <si>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</si>
  <si>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</si>
  <si>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</si>
  <si>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</si>
  <si>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</si>
  <si>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</si>
  <si>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</si>
  <si>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</si>
  <si>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</si>
  <si>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</si>
  <si>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</si>
  <si>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</si>
  <si>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</si>
  <si>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</si>
  <si>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</si>
  <si>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</si>
  <si>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</si>
  <si>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</si>
  <si>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</si>
  <si>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</si>
  <si>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</si>
  <si>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</si>
  <si>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</si>
  <si>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</si>
  <si>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</si>
  <si>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</si>
  <si>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</si>
  <si>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</si>
  <si>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</si>
  <si>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</si>
  <si>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</si>
  <si>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</si>
  <si>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</si>
  <si>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</si>
  <si>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</si>
  <si>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</si>
  <si>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</si>
  <si>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</si>
  <si>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</si>
  <si>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</si>
  <si>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</si>
  <si>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</si>
  <si>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</si>
  <si>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</si>
  <si>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</si>
  <si>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</si>
  <si>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</si>
  <si>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</si>
  <si>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</si>
  <si>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</si>
  <si>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</si>
  <si>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</si>
  <si>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</si>
  <si>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</si>
  <si>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</si>
  <si>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</si>
  <si>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</si>
  <si>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</si>
  <si>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</si>
  <si>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</si>
  <si>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</si>
  <si>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</si>
  <si>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</si>
  <si>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</si>
  <si>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</si>
  <si>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</si>
  <si>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</si>
  <si>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</si>
  <si>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</si>
  <si>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</si>
  <si>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</si>
  <si>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</si>
  <si>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</si>
  <si>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</si>
  <si>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</si>
  <si>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</si>
  <si>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</si>
  <si>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</si>
  <si>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</si>
  <si>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</si>
  <si>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</si>
  <si>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</si>
  <si>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</si>
  <si>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</si>
  <si>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</si>
  <si>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</si>
  <si>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</si>
  <si>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</si>
  <si>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</si>
  <si>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</si>
  <si>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</si>
  <si>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</si>
  <si>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</si>
  <si>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</si>
  <si>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</si>
  <si>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</si>
  <si>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</si>
  <si>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</si>
  <si>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</si>
  <si>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</si>
  <si>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</si>
  <si>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</si>
  <si>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</si>
  <si>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</si>
  <si>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</si>
  <si>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</si>
  <si>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</si>
  <si>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</si>
  <si>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</si>
  <si>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</si>
  <si>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</si>
  <si>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</si>
  <si>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</si>
  <si>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</si>
  <si>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</si>
  <si>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</si>
  <si>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</si>
  <si>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</si>
  <si>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</si>
  <si>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</si>
  <si>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</si>
  <si>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</si>
  <si>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</si>
  <si>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</si>
  <si>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</si>
  <si>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</si>
  <si>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</si>
  <si>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</si>
  <si>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</si>
  <si>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</si>
  <si>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</si>
  <si>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</si>
  <si>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</si>
  <si>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</si>
  <si>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</si>
  <si>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</si>
  <si>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</si>
  <si>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</si>
  <si>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</si>
  <si>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</si>
  <si>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</si>
  <si>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</si>
  <si>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</si>
  <si>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</si>
  <si>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</si>
  <si>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</si>
  <si>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</si>
  <si>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</si>
  <si>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</si>
  <si>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</si>
  <si>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</si>
  <si>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</si>
  <si>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</si>
  <si>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</si>
  <si>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</si>
  <si>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</si>
  <si>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</si>
  <si>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</si>
  <si>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</si>
  <si>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</si>
  <si>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</si>
  <si>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</si>
  <si>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</si>
  <si>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</si>
  <si>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</si>
  <si>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</si>
  <si>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</si>
  <si>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</si>
  <si>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</si>
  <si>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</si>
  <si>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</si>
  <si>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</si>
  <si>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</si>
  <si>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</si>
  <si>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</si>
  <si>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</si>
  <si>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</si>
  <si>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</si>
  <si>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</si>
  <si>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</si>
  <si>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</si>
  <si>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</si>
  <si>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</si>
  <si>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</si>
  <si>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</si>
  <si>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</si>
  <si>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</si>
  <si>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</si>
  <si>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</si>
  <si>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</si>
  <si>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</si>
  <si>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</si>
  <si>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</si>
  <si>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</si>
  <si>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</si>
  <si>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</si>
  <si>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</si>
  <si>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</si>
  <si>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</si>
  <si>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</si>
  <si>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</si>
  <si>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</si>
  <si>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</si>
  <si>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</si>
  <si>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</si>
  <si>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</si>
  <si>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</si>
  <si>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</si>
  <si>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</si>
  <si>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</si>
  <si>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</si>
  <si>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</si>
  <si>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</si>
  <si>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</si>
  <si>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</si>
  <si>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</si>
  <si>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</si>
  <si>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</si>
  <si>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</si>
  <si>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</si>
  <si>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</si>
  <si>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</si>
  <si>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</si>
  <si>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</si>
  <si>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</si>
  <si>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</si>
  <si>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</si>
  <si>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</si>
  <si>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</si>
  <si>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</si>
  <si>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</si>
  <si>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</si>
  <si>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</si>
  <si>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</si>
  <si>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</si>
  <si>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</si>
  <si>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</si>
  <si>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</si>
  <si>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</si>
  <si>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</si>
  <si>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</si>
  <si>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</si>
  <si>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</si>
  <si>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</si>
  <si>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</si>
  <si>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</si>
  <si>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</si>
  <si>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</si>
  <si>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</si>
  <si>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</si>
  <si>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</si>
  <si>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</si>
  <si>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</si>
  <si>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</si>
  <si>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</si>
  <si>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</si>
  <si>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</si>
  <si>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</si>
  <si>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</si>
  <si>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</si>
  <si>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</si>
  <si>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</si>
  <si>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</si>
  <si>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</si>
  <si>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</si>
  <si>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</si>
  <si>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</si>
  <si>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</si>
  <si>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</si>
  <si>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</si>
  <si>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</si>
  <si>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</si>
  <si>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</si>
  <si>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</si>
  <si>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</si>
  <si>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</si>
  <si>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</si>
  <si>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</si>
  <si>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</si>
  <si>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</si>
  <si>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</si>
  <si>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</si>
  <si>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</si>
  <si>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</si>
  <si>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</si>
  <si>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</si>
  <si>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</si>
  <si>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</si>
  <si>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</si>
  <si>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</si>
  <si>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</si>
  <si>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</si>
  <si>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</si>
  <si>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</si>
  <si>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</si>
  <si>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</si>
  <si>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</si>
  <si>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</si>
  <si>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</si>
  <si>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</si>
  <si>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</si>
  <si>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</si>
  <si>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</si>
  <si>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</si>
  <si>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</si>
  <si>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</si>
  <si>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</si>
  <si>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</si>
  <si>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</si>
  <si>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</si>
  <si>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</si>
  <si>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GlobTek, Inc</t>
  </si>
  <si>
    <t>Supplier H - 000355</t>
  </si>
  <si>
    <t>Argor-Heraeus SA</t>
  </si>
  <si>
    <t>Supplier E - 052799</t>
  </si>
  <si>
    <t>Dowa Metals &amp; Mining.</t>
  </si>
  <si>
    <t>Supplier GTSZ - 1125</t>
  </si>
  <si>
    <t>Supplier P - 14771</t>
  </si>
  <si>
    <t>Supplier D - 15035</t>
  </si>
  <si>
    <t>LS-NIKKO Copper Inc.</t>
  </si>
  <si>
    <t>CID001105</t>
  </si>
  <si>
    <t>MALAYSIA SMELTING CORPORATION BERHAD</t>
  </si>
  <si>
    <t>27 JALAN PANTAI 1200 BUTTERWORTH PO BOX 2.12700 BUTTERWORTH  MALAYSIA</t>
  </si>
  <si>
    <t>trade secret</t>
  </si>
  <si>
    <t>http://www.msmelt.com</t>
  </si>
  <si>
    <t>Malaysia Smelting Corporation (MSC)</t>
  </si>
  <si>
    <t>Butterworth</t>
  </si>
  <si>
    <t>No.48, Dongfu Road, Suzhou Industrial Park</t>
  </si>
  <si>
    <t>Liuyiping</t>
  </si>
  <si>
    <t>463109659@qq.com</t>
  </si>
  <si>
    <t>RECYCLED</t>
  </si>
  <si>
    <t>Metalor Technologies (Hong Kong) Ltd</t>
  </si>
  <si>
    <t>Kwai Chung</t>
  </si>
  <si>
    <t>Bairro Guarapiranga</t>
  </si>
  <si>
    <t>Jr Giovanni Batista Lorenzo Bernini Nº 149 interior 501 San Borja - Lima</t>
  </si>
  <si>
    <t>Ivo Serkovic Gomez</t>
  </si>
  <si>
    <t>ivo.serkovic@minsur.com</t>
  </si>
  <si>
    <t>https://www.responsiblemineralsinitiative.org/tin-smelters-list/conformant-tin-smelters/                                                                                Conflict-Free Smelter Audit Review Committee (ARC) reviewed.</t>
  </si>
  <si>
    <t>San Rafael</t>
  </si>
  <si>
    <t>Peru</t>
  </si>
  <si>
    <t>Supplier GTSZ - 1125 Yes,Compliant with the RMI Program Supply Chain  Smelter</t>
  </si>
  <si>
    <t>Komplek Industri dan Pelabuhan Air Kantung</t>
  </si>
  <si>
    <t>Chardian Arguta</t>
  </si>
  <si>
    <t>recruitment@msptin.co.id</t>
  </si>
  <si>
    <t xml:space="preserve">The company processes tin products whose tin ore comes from its own mine. </t>
  </si>
  <si>
    <t>PIC</t>
  </si>
  <si>
    <t>timah@pttimah.co.id</t>
  </si>
  <si>
    <t>PT Timah (Persero), Tbk</t>
  </si>
  <si>
    <t>Jalan Raya Timah Mentok 33312</t>
  </si>
  <si>
    <t>Mr. Abdul Kamaroes</t>
  </si>
  <si>
    <t>akamaroes@pttimah.co.id</t>
  </si>
  <si>
    <t>Bangka &amp; Belitung Mines</t>
  </si>
  <si>
    <t>Indonesia</t>
  </si>
  <si>
    <t>CID001493</t>
  </si>
  <si>
    <t>PT Tommy Utama</t>
  </si>
  <si>
    <t>Sumping Desa Batu Peyu</t>
  </si>
  <si>
    <t>TAIWAN</t>
  </si>
  <si>
    <t>經濟技術開發區</t>
  </si>
  <si>
    <t>崐山市</t>
  </si>
  <si>
    <t>Tanaka Electronics（Singapore）Pte.Ltd</t>
  </si>
  <si>
    <t>Thailand Smelting &amp; Refining Co.,Ltd.</t>
  </si>
  <si>
    <t>80M008 Sakdidej Road T.Vichit，A.Muang,Phuket</t>
  </si>
  <si>
    <t xml:space="preserve">Lucy Quek
</t>
  </si>
  <si>
    <t>amc@amalgamet.com.sg</t>
  </si>
  <si>
    <t>Phase 3 Block 15A Lot 1</t>
  </si>
  <si>
    <t>Evangeline Punongbayan</t>
  </si>
  <si>
    <t>eb.punongbayan@omp.com.ph</t>
  </si>
  <si>
    <t>recycled</t>
  </si>
  <si>
    <t>CID003190</t>
    <phoneticPr fontId="0" type="noConversion"/>
  </si>
  <si>
    <t>CID003397</t>
    <phoneticPr fontId="0" type="noConversion"/>
  </si>
  <si>
    <t>CID005067</t>
  </si>
  <si>
    <t>PT Arsed Indonesia</t>
  </si>
  <si>
    <t>Kawasan Industri Jelitik – Sungailiat Bangka Belitung</t>
  </si>
  <si>
    <t>Bangka</t>
  </si>
  <si>
    <t>Imas Rahmawati</t>
  </si>
  <si>
    <t>public@arsedindonesia.com</t>
  </si>
  <si>
    <t>Power Supplies, Power Cords, Battery Packs, Chargers</t>
  </si>
  <si>
    <t>127189124</t>
  </si>
  <si>
    <t>DUNS</t>
  </si>
  <si>
    <t>186 Veterans Drive, Northvale, NJ 07647 USA</t>
  </si>
  <si>
    <t>Dave Duff</t>
  </si>
  <si>
    <t>doxrequest@globtek.us</t>
  </si>
  <si>
    <t>+1 201-784-1000</t>
  </si>
  <si>
    <t>Bess Hei Globtek Dox request Group</t>
  </si>
  <si>
    <t>Director of quality systems</t>
  </si>
  <si>
    <t>duffd@globtek.us</t>
  </si>
  <si>
    <t>100%</t>
  </si>
  <si>
    <t>http://www.globtek.us</t>
  </si>
  <si>
    <t>Supplier GTSZ &amp; P</t>
  </si>
  <si>
    <t>Supplier D &amp; E</t>
  </si>
  <si>
    <t>Supplier E &amp; P</t>
  </si>
  <si>
    <t>Supplier E &amp; D</t>
  </si>
  <si>
    <t>Supplier GTSZ &amp; P Yes,Compliant with the RMI Program Supply Chain  Smelter</t>
  </si>
  <si>
    <t>Supplier GTSZ &amp; P &amp; C</t>
  </si>
  <si>
    <t>Supplier GTSZ &amp; E &amp; P Yes,Compliant with the RMI Program Supply Chain  Smelter</t>
  </si>
  <si>
    <t>Supplier GTSZ &amp; P &amp; E</t>
  </si>
  <si>
    <t>Supplier GTSZ &amp; C &amp; P &amp;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</si>
</sst>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name val="Verdana"/>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xf numFmtId="0" fontId="101" fillId="0" borderId="0"/>
    <xf numFmtId="0" fontId="10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00 2" xfId="593" xr:uid="{2A075AAF-A31C-42F3-AA21-E246B8C75AF4}"/>
    <cellStyle name="Normal 11" xfId="594" xr:uid="{B5A7ABFC-948F-49F1-8869-A1A92083E8B1}"/>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oxrequest@globtek.u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globtek.us/" TargetMode="External"/><Relationship Id="rId4" Type="http://schemas.openxmlformats.org/officeDocument/2006/relationships/hyperlink" Target="mailto:duffd@globtek.u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7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3.75">
      <c r="A13" s="309"/>
      <c r="B13" s="275">
        <v>1</v>
      </c>
      <c r="C13" s="276" t="s">
        <v>1046</v>
      </c>
      <c r="D13" s="277" t="s">
        <v>836</v>
      </c>
      <c r="E13" s="278" t="s">
        <v>813</v>
      </c>
      <c r="F13" s="278"/>
      <c r="G13" s="24"/>
    </row>
    <row r="14" spans="1:7" ht="56.25">
      <c r="A14" s="309"/>
      <c r="B14" s="275">
        <v>2</v>
      </c>
      <c r="C14" s="276" t="s">
        <v>1046</v>
      </c>
      <c r="D14" s="277" t="s">
        <v>983</v>
      </c>
      <c r="E14" s="278" t="s">
        <v>513</v>
      </c>
      <c r="F14" s="278" t="s">
        <v>514</v>
      </c>
      <c r="G14" s="24"/>
    </row>
    <row r="15" spans="1:7" ht="89.1"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099999999999994"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1"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350000000000001" customHeight="1">
      <c r="A28" s="309"/>
      <c r="B28" s="298"/>
      <c r="C28" s="295"/>
      <c r="D28" s="316"/>
      <c r="E28" s="307"/>
      <c r="F28" s="280" t="s">
        <v>56</v>
      </c>
      <c r="G28" s="24"/>
    </row>
    <row r="29" spans="1:7" ht="74.45" customHeight="1">
      <c r="A29" s="309"/>
      <c r="B29" s="298"/>
      <c r="C29" s="295"/>
      <c r="D29" s="316"/>
      <c r="E29" s="307"/>
      <c r="F29" s="280" t="s">
        <v>57</v>
      </c>
      <c r="G29" s="24"/>
    </row>
    <row r="30" spans="1:7" ht="62.4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45" customHeight="1">
      <c r="A33" s="309"/>
      <c r="B33" s="298"/>
      <c r="C33" s="295"/>
      <c r="D33" s="316"/>
      <c r="E33" s="307"/>
      <c r="F33" s="280" t="s">
        <v>61</v>
      </c>
      <c r="G33" s="24"/>
    </row>
    <row r="34" spans="1:7" ht="89.1" customHeight="1">
      <c r="A34" s="309"/>
      <c r="B34" s="298"/>
      <c r="C34" s="295"/>
      <c r="D34" s="316"/>
      <c r="E34" s="307"/>
      <c r="F34" s="280" t="s">
        <v>63</v>
      </c>
      <c r="G34" s="24"/>
    </row>
    <row r="35" spans="1:7" ht="29.1" customHeight="1">
      <c r="A35" s="309"/>
      <c r="B35" s="298"/>
      <c r="C35" s="295"/>
      <c r="D35" s="316"/>
      <c r="E35" s="307"/>
      <c r="F35" s="280" t="s">
        <v>64</v>
      </c>
      <c r="G35" s="24"/>
    </row>
    <row r="36" spans="1:7" ht="147">
      <c r="A36" s="309"/>
      <c r="B36" s="299"/>
      <c r="C36" s="296"/>
      <c r="D36" s="317"/>
      <c r="E36" s="308"/>
      <c r="F36" s="282" t="s">
        <v>65</v>
      </c>
      <c r="G36" s="24"/>
    </row>
    <row r="37" spans="1:7" ht="157.5">
      <c r="A37" s="309"/>
      <c r="B37" s="281">
        <v>3.01</v>
      </c>
      <c r="C37" s="283" t="s">
        <v>66</v>
      </c>
      <c r="D37" s="277" t="s">
        <v>2155</v>
      </c>
      <c r="E37" s="284" t="s">
        <v>1282</v>
      </c>
      <c r="F37" s="285" t="s">
        <v>1384</v>
      </c>
      <c r="G37" s="24"/>
    </row>
    <row r="38" spans="1:7" ht="146.25">
      <c r="A38" s="309"/>
      <c r="B38" s="281">
        <v>3.02</v>
      </c>
      <c r="C38" s="283" t="s">
        <v>1314</v>
      </c>
      <c r="D38" s="277" t="s">
        <v>2156</v>
      </c>
      <c r="E38" s="284" t="s">
        <v>1329</v>
      </c>
      <c r="F38" s="285" t="s">
        <v>1385</v>
      </c>
      <c r="G38" s="24"/>
    </row>
    <row r="39" spans="1:7" ht="112.5">
      <c r="A39" s="309"/>
      <c r="B39" s="286">
        <v>4</v>
      </c>
      <c r="C39" s="287" t="s">
        <v>1480</v>
      </c>
      <c r="D39" s="277" t="s">
        <v>2157</v>
      </c>
      <c r="E39" s="276" t="s">
        <v>2104</v>
      </c>
      <c r="F39" s="276" t="s">
        <v>1481</v>
      </c>
      <c r="G39" s="24"/>
    </row>
    <row r="40" spans="1:7" ht="67.5">
      <c r="A40" s="309"/>
      <c r="B40" s="281">
        <v>4.01</v>
      </c>
      <c r="C40" s="287" t="s">
        <v>1480</v>
      </c>
      <c r="D40" s="277" t="s">
        <v>2159</v>
      </c>
      <c r="E40" s="276" t="s">
        <v>2116</v>
      </c>
      <c r="F40" s="276" t="s">
        <v>2120</v>
      </c>
      <c r="G40" s="24"/>
    </row>
    <row r="41" spans="1:7" ht="67.5">
      <c r="A41" s="309"/>
      <c r="B41" s="281" t="s">
        <v>2146</v>
      </c>
      <c r="C41" s="287" t="s">
        <v>1480</v>
      </c>
      <c r="D41" s="277" t="s">
        <v>2158</v>
      </c>
      <c r="E41" s="276" t="s">
        <v>2149</v>
      </c>
      <c r="F41" s="276" t="s">
        <v>2147</v>
      </c>
      <c r="G41" s="24"/>
    </row>
    <row r="42" spans="1:7" ht="67.5">
      <c r="A42" s="309"/>
      <c r="B42" s="281" t="s">
        <v>2173</v>
      </c>
      <c r="C42" s="287" t="s">
        <v>1480</v>
      </c>
      <c r="D42" s="277" t="s">
        <v>2178</v>
      </c>
      <c r="E42" s="276" t="s">
        <v>2148</v>
      </c>
      <c r="F42" s="276" t="s">
        <v>2174</v>
      </c>
      <c r="G42" s="24"/>
    </row>
    <row r="43" spans="1:7" ht="191.25">
      <c r="A43" s="309"/>
      <c r="B43" s="288">
        <v>4.0999999999999996</v>
      </c>
      <c r="C43" s="287" t="s">
        <v>2177</v>
      </c>
      <c r="D43" s="289">
        <v>42867</v>
      </c>
      <c r="E43" s="290" t="s">
        <v>2180</v>
      </c>
      <c r="F43" s="276" t="s">
        <v>2179</v>
      </c>
      <c r="G43" s="24"/>
    </row>
    <row r="44" spans="1:7" ht="112.5">
      <c r="A44" s="309"/>
      <c r="B44" s="288">
        <v>4.2</v>
      </c>
      <c r="C44" s="287" t="s">
        <v>2177</v>
      </c>
      <c r="D44" s="289">
        <v>42704</v>
      </c>
      <c r="E44" s="290" t="s">
        <v>2369</v>
      </c>
      <c r="F44" s="276" t="s">
        <v>2344</v>
      </c>
      <c r="G44" s="24"/>
    </row>
    <row r="45" spans="1:7" ht="213.75">
      <c r="A45" s="309"/>
      <c r="B45" s="291">
        <v>5</v>
      </c>
      <c r="C45" s="287" t="s">
        <v>2177</v>
      </c>
      <c r="D45" s="289">
        <v>42867</v>
      </c>
      <c r="E45" s="290" t="s">
        <v>12256</v>
      </c>
      <c r="F45" s="276" t="s">
        <v>11978</v>
      </c>
      <c r="G45" s="24"/>
    </row>
    <row r="46" spans="1:7" ht="56.25">
      <c r="A46" s="309"/>
      <c r="B46" s="288">
        <v>5.01</v>
      </c>
      <c r="C46" s="287" t="s">
        <v>2177</v>
      </c>
      <c r="D46" s="289">
        <v>42907</v>
      </c>
      <c r="E46" s="290" t="s">
        <v>14886</v>
      </c>
      <c r="F46" s="276" t="s">
        <v>11978</v>
      </c>
      <c r="G46" s="24"/>
    </row>
    <row r="47" spans="1:7" ht="101.25">
      <c r="A47" s="309"/>
      <c r="B47" s="288">
        <v>5.0999999999999996</v>
      </c>
      <c r="C47" s="287" t="s">
        <v>2177</v>
      </c>
      <c r="D47" s="289">
        <v>43070</v>
      </c>
      <c r="E47" s="290" t="s">
        <v>12456</v>
      </c>
      <c r="F47" s="276" t="s">
        <v>12457</v>
      </c>
      <c r="G47" s="24"/>
    </row>
    <row r="48" spans="1:7" ht="90">
      <c r="A48" s="309"/>
      <c r="B48" s="288">
        <v>5.1100000000000003</v>
      </c>
      <c r="C48" s="287" t="s">
        <v>12684</v>
      </c>
      <c r="D48" s="289">
        <v>43217</v>
      </c>
      <c r="E48" s="290" t="s">
        <v>12786</v>
      </c>
      <c r="F48" s="276" t="s">
        <v>12711</v>
      </c>
      <c r="G48" s="24"/>
    </row>
    <row r="49" spans="1:7" ht="90">
      <c r="A49" s="309"/>
      <c r="B49" s="288">
        <v>5.12</v>
      </c>
      <c r="C49" s="287" t="s">
        <v>12684</v>
      </c>
      <c r="D49" s="289">
        <v>43581</v>
      </c>
      <c r="E49" s="290" t="s">
        <v>12786</v>
      </c>
      <c r="F49" s="276" t="s">
        <v>13315</v>
      </c>
      <c r="G49" s="24"/>
    </row>
    <row r="50" spans="1:7" ht="112.5">
      <c r="A50" s="309"/>
      <c r="B50" s="291">
        <v>6</v>
      </c>
      <c r="C50" s="287" t="s">
        <v>12684</v>
      </c>
      <c r="D50" s="289">
        <v>43964</v>
      </c>
      <c r="E50" s="290" t="s">
        <v>13527</v>
      </c>
      <c r="F50" s="276" t="s">
        <v>13318</v>
      </c>
      <c r="G50" s="24"/>
    </row>
    <row r="51" spans="1:7" ht="56.25">
      <c r="A51" s="309"/>
      <c r="B51" s="288">
        <v>6.01</v>
      </c>
      <c r="C51" s="287" t="s">
        <v>12684</v>
      </c>
      <c r="D51" s="289">
        <v>43970</v>
      </c>
      <c r="E51" s="290" t="s">
        <v>14887</v>
      </c>
      <c r="F51" s="290" t="s">
        <v>13318</v>
      </c>
      <c r="G51" s="24"/>
    </row>
    <row r="52" spans="1:7" ht="56.25">
      <c r="A52" s="309"/>
      <c r="B52" s="288">
        <v>6.1</v>
      </c>
      <c r="C52" s="287" t="s">
        <v>12684</v>
      </c>
      <c r="D52" s="289">
        <v>44314</v>
      </c>
      <c r="E52" s="290" t="s">
        <v>14880</v>
      </c>
      <c r="F52" s="290" t="s">
        <v>14487</v>
      </c>
      <c r="G52" s="24"/>
    </row>
    <row r="53" spans="1:7" ht="56.25">
      <c r="A53" s="309"/>
      <c r="B53" s="288">
        <v>6.2</v>
      </c>
      <c r="C53" s="287" t="s">
        <v>12684</v>
      </c>
      <c r="D53" s="289">
        <v>44678</v>
      </c>
      <c r="E53" s="290" t="s">
        <v>14880</v>
      </c>
      <c r="F53" s="290" t="s">
        <v>14879</v>
      </c>
      <c r="G53" s="24"/>
    </row>
    <row r="54" spans="1:7" ht="56.25">
      <c r="A54" s="309"/>
      <c r="B54" s="288">
        <v>6.21</v>
      </c>
      <c r="C54" s="287" t="s">
        <v>12684</v>
      </c>
      <c r="D54" s="289">
        <v>44687</v>
      </c>
      <c r="E54" s="290" t="s">
        <v>14888</v>
      </c>
      <c r="F54" s="290" t="s">
        <v>14879</v>
      </c>
      <c r="G54" s="24"/>
    </row>
    <row r="55" spans="1:7" ht="56.25">
      <c r="A55" s="309"/>
      <c r="B55" s="288">
        <v>6.22</v>
      </c>
      <c r="C55" s="287" t="s">
        <v>12684</v>
      </c>
      <c r="D55" s="292">
        <v>44692</v>
      </c>
      <c r="E55" s="290" t="s">
        <v>14887</v>
      </c>
      <c r="F55" s="290" t="s">
        <v>14879</v>
      </c>
      <c r="G55" s="24"/>
    </row>
    <row r="56" spans="1:7" ht="90">
      <c r="A56" s="309"/>
      <c r="B56" s="291">
        <v>6.3</v>
      </c>
      <c r="C56" s="287" t="s">
        <v>12684</v>
      </c>
      <c r="D56" s="292">
        <v>45051</v>
      </c>
      <c r="E56" s="290" t="s">
        <v>15144</v>
      </c>
      <c r="F56" s="290" t="s">
        <v>14925</v>
      </c>
      <c r="G56" s="24"/>
    </row>
    <row r="57" spans="1:7" ht="56.25">
      <c r="A57" s="309"/>
      <c r="B57" s="288">
        <v>6.31</v>
      </c>
      <c r="C57" s="287" t="s">
        <v>12684</v>
      </c>
      <c r="D57" s="292">
        <v>45072</v>
      </c>
      <c r="E57" s="290" t="s">
        <v>15146</v>
      </c>
      <c r="F57" s="290" t="s">
        <v>14925</v>
      </c>
      <c r="G57" s="24"/>
    </row>
    <row r="58" spans="1:7" ht="56.25">
      <c r="A58" s="309"/>
      <c r="B58" s="291">
        <v>6.4</v>
      </c>
      <c r="C58" s="287" t="s">
        <v>12684</v>
      </c>
      <c r="D58" s="292">
        <v>45408</v>
      </c>
      <c r="E58" s="290" t="s">
        <v>15148</v>
      </c>
      <c r="F58" s="290" t="s">
        <v>15147</v>
      </c>
      <c r="G58" s="24"/>
    </row>
    <row r="59" spans="1:7" ht="56.25">
      <c r="A59" s="309"/>
      <c r="B59" s="291">
        <v>6.5</v>
      </c>
      <c r="C59" s="287" t="s">
        <v>12684</v>
      </c>
      <c r="D59" s="292">
        <v>45772</v>
      </c>
      <c r="E59" s="290" t="s">
        <v>15217</v>
      </c>
      <c r="F59" s="290" t="s">
        <v>15259</v>
      </c>
      <c r="G59" s="24"/>
    </row>
    <row r="60" spans="1:7" ht="90">
      <c r="A60" s="309"/>
      <c r="B60" s="291">
        <v>6.6</v>
      </c>
      <c r="C60" s="287" t="s">
        <v>12684</v>
      </c>
      <c r="D60" s="292">
        <v>46129</v>
      </c>
      <c r="E60" s="290" t="s">
        <v>15870</v>
      </c>
      <c r="F60" s="293" t="s">
        <v>15352</v>
      </c>
      <c r="G60" s="24"/>
    </row>
    <row r="61" spans="1:7" ht="13.5" thickBot="1">
      <c r="A61" s="310"/>
      <c r="B61" s="311" t="str">
        <f ca="1">OFFSET(L!$C$1,MATCH("General"&amp;"Cpy",L!$A:$A,0)-1,SL,,)</f>
        <v>© 2026 Responsible Minerals Initiative. All rights reserved.</v>
      </c>
      <c r="C61" s="311"/>
      <c r="D61" s="311"/>
      <c r="E61" s="311"/>
      <c r="F61" s="31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6F7F1EA-95EC-4326-88DA-FE33D716FD2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1213983-C9D9-4559-8A58-C567E841C96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7" sqref="B7:J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3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1"/>
      <c r="G3" s="371"/>
      <c r="H3" s="371"/>
      <c r="I3" s="145"/>
      <c r="J3" s="135" t="s">
        <v>15370</v>
      </c>
      <c r="K3" s="33"/>
      <c r="L3" s="97"/>
      <c r="P3" s="42">
        <f>MATCH($D$3,LN,0)</f>
        <v>1</v>
      </c>
    </row>
    <row r="4" spans="1:34" ht="15.75">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64" t="s">
        <v>15879</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73" t="s">
        <v>479</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77" t="str">
        <f ca="1">OFFSET(L!$C$1,MATCH("Declaration"&amp;ADDRESS(ROW(),COLUMN(),4)&amp;LEFT($D$9,1),L!$A:$A,0)-1,SL,,)</f>
        <v>Description of Scope:</v>
      </c>
      <c r="C10" s="119"/>
      <c r="D10" s="368" t="s">
        <v>15944</v>
      </c>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5.75">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15945</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15946</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15947</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15951</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79" t="s">
        <v>15949</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15950</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24" t="s">
        <v>15948</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15952</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79" t="s">
        <v>15953</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82" t="s">
        <v>15950</v>
      </c>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85">
        <v>46155</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29"/>
      <c r="H26" s="330"/>
      <c r="I26" s="330"/>
      <c r="J26" s="33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29"/>
      <c r="H27" s="330"/>
      <c r="I27" s="330"/>
      <c r="J27" s="33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29"/>
      <c r="H28" s="330"/>
      <c r="I28" s="330"/>
      <c r="J28" s="33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27" t="s">
        <v>473</v>
      </c>
      <c r="E29" s="328"/>
      <c r="F29" s="11"/>
      <c r="G29" s="329"/>
      <c r="H29" s="330"/>
      <c r="I29" s="330"/>
      <c r="J29" s="331"/>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6" t="str">
        <f ca="1">D25</f>
        <v>Answer</v>
      </c>
      <c r="E31" s="336"/>
      <c r="F31" s="17"/>
      <c r="G31" s="41" t="str">
        <f ca="1">G25</f>
        <v>Comments</v>
      </c>
      <c r="H31" s="41"/>
      <c r="I31" s="41"/>
      <c r="J31" s="80"/>
      <c r="K31" s="33"/>
      <c r="L31" s="108" t="s">
        <v>1197</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46"/>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27" t="s">
        <v>473</v>
      </c>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6" t="str">
        <f ca="1">D25</f>
        <v>Answer</v>
      </c>
      <c r="E37" s="336"/>
      <c r="F37" s="17"/>
      <c r="G37" s="41" t="str">
        <f ca="1">G25</f>
        <v>Comments</v>
      </c>
      <c r="H37" s="350"/>
      <c r="I37" s="350"/>
      <c r="J37" s="350"/>
      <c r="K37" s="33"/>
      <c r="L37" s="108" t="s">
        <v>1197</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29"/>
      <c r="H38" s="330"/>
      <c r="I38" s="330"/>
      <c r="J38" s="33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474</v>
      </c>
      <c r="E39" s="328"/>
      <c r="F39" s="44"/>
      <c r="G39" s="329"/>
      <c r="H39" s="330"/>
      <c r="I39" s="330"/>
      <c r="J39" s="33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474</v>
      </c>
      <c r="E40" s="328"/>
      <c r="F40" s="44"/>
      <c r="G40" s="329"/>
      <c r="H40" s="330"/>
      <c r="I40" s="330"/>
      <c r="J40" s="33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27" t="s">
        <v>474</v>
      </c>
      <c r="E41" s="328"/>
      <c r="F41" s="44"/>
      <c r="G41" s="329"/>
      <c r="H41" s="330"/>
      <c r="I41" s="330"/>
      <c r="J41" s="331"/>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6" t="str">
        <f ca="1">D25</f>
        <v>Answer</v>
      </c>
      <c r="E43" s="336"/>
      <c r="F43" s="17"/>
      <c r="G43" s="41" t="str">
        <f ca="1">G25</f>
        <v>Comments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29"/>
      <c r="H44" s="330"/>
      <c r="I44" s="330"/>
      <c r="J44" s="33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29"/>
      <c r="H45" s="330"/>
      <c r="I45" s="330"/>
      <c r="J45" s="33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474</v>
      </c>
      <c r="E46" s="328"/>
      <c r="F46" s="44"/>
      <c r="G46" s="329"/>
      <c r="H46" s="330"/>
      <c r="I46" s="330"/>
      <c r="J46" s="33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7" t="s">
        <v>474</v>
      </c>
      <c r="E47" s="328"/>
      <c r="F47" s="44"/>
      <c r="G47" s="329"/>
      <c r="H47" s="330"/>
      <c r="I47" s="330"/>
      <c r="J47" s="33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27" t="s">
        <v>474</v>
      </c>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48"/>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48" t="s">
        <v>15954</v>
      </c>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48" t="s">
        <v>15954</v>
      </c>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48" t="s">
        <v>15954</v>
      </c>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6" t="str">
        <f ca="1">D25</f>
        <v>Answer</v>
      </c>
      <c r="E61" s="336"/>
      <c r="F61" s="17"/>
      <c r="G61" s="41" t="str">
        <f ca="1">G25</f>
        <v>Comments</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46"/>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29"/>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27" t="s">
        <v>473</v>
      </c>
      <c r="E65" s="328"/>
      <c r="F65" s="44"/>
      <c r="G65" s="329"/>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27" t="s">
        <v>473</v>
      </c>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55" t="s">
        <v>15955</v>
      </c>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29"/>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0" t="s">
        <v>473</v>
      </c>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5.75"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69BD420-C57A-4F5F-B3AB-F79F779119E3}"/>
    <hyperlink ref="D20" r:id="rId4" xr:uid="{501DAE40-7B13-499E-90B6-45EB1AAE2566}"/>
    <hyperlink ref="G77" r:id="rId5" xr:uid="{61DABD85-2BD1-4346-B6A9-73D257768AD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6" sqref="C16"/>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634</v>
      </c>
      <c r="B5" s="166" t="s">
        <v>1087</v>
      </c>
      <c r="C5" s="170" t="s">
        <v>15881</v>
      </c>
      <c r="D5" s="213" t="s">
        <v>15881</v>
      </c>
      <c r="E5" s="166" t="s">
        <v>1056</v>
      </c>
      <c r="F5" s="166" t="s">
        <v>634</v>
      </c>
      <c r="G5" s="166" t="s">
        <v>12764</v>
      </c>
      <c r="H5" s="167"/>
      <c r="I5" s="168"/>
      <c r="J5" s="168"/>
      <c r="K5" s="207"/>
      <c r="L5" s="207"/>
      <c r="M5" s="207"/>
      <c r="N5" s="207"/>
      <c r="O5" s="207"/>
      <c r="P5" s="169"/>
      <c r="Q5" s="208" t="s">
        <v>15882</v>
      </c>
      <c r="R5" s="166" t="str">
        <f ca="1">IF(ISERROR($V5),"",OFFSET('Smelter Look-up'!$C$4,$V5-4,0)&amp;"")</f>
        <v/>
      </c>
      <c r="S5" s="165" t="str">
        <f ca="1">IF(B5="","",IF(ISERROR(MATCH($E5,CL,0)),"Unknown",INDIRECT("'C'!$A$"&amp;MATCH($E5,CL,0)+1)))</f>
        <v>CH</v>
      </c>
      <c r="T5" s="165" t="str">
        <f ca="1">IF(B5="","",IF(ISERROR(MATCH($J5,SorP!$B$1:$B$6261,0)),"",INDIRECT("'SorP'!$A$"&amp;MATCH($S5&amp;$J5,SorP!C:C,0))))</f>
        <v/>
      </c>
      <c r="U5" s="185"/>
      <c r="V5" s="209" t="e">
        <f>IF(C5="",NA(),IF(OR(C5="Smelter not listed",C5="Smelter not yet identified"),MATCH($B5&amp;$D5,'Smelter Look-up'!$J:$J,0),MATCH($B5&amp;$C5,'Smelter Look-up'!$J:$J,0)))</f>
        <v>#N/A</v>
      </c>
      <c r="X5" s="210">
        <f t="shared" ref="X5" si="0">IF(AND(C5="Smelter not listed",OR(LEN(D5)=0,LEN(E5)=0)),1,0)</f>
        <v>0</v>
      </c>
      <c r="AB5" s="211" t="str">
        <f t="shared" ref="AB5" si="1">B5&amp;C5</f>
        <v>GoldArgor-Heraeus SA</v>
      </c>
    </row>
    <row r="6" spans="1:34" s="210" customFormat="1" ht="20.100000000000001" customHeight="1">
      <c r="A6" s="245" t="s">
        <v>650</v>
      </c>
      <c r="B6" s="166" t="s">
        <v>1087</v>
      </c>
      <c r="C6" s="170" t="s">
        <v>15883</v>
      </c>
      <c r="D6" s="213" t="s">
        <v>866</v>
      </c>
      <c r="E6" s="166" t="s">
        <v>1066</v>
      </c>
      <c r="F6" s="166" t="s">
        <v>650</v>
      </c>
      <c r="G6" s="166" t="s">
        <v>12764</v>
      </c>
      <c r="H6" s="167"/>
      <c r="I6" s="168"/>
      <c r="J6" s="168"/>
      <c r="K6" s="207"/>
      <c r="L6" s="207"/>
      <c r="M6" s="207"/>
      <c r="N6" s="207"/>
      <c r="O6" s="207"/>
      <c r="P6" s="169"/>
      <c r="Q6" s="208" t="s">
        <v>15882</v>
      </c>
      <c r="R6" s="166" t="str">
        <f ca="1">IF(ISERROR($V6),"",OFFSET('Smelter Look-up'!$C$4,$V6-4,0)&amp;"")</f>
        <v/>
      </c>
      <c r="S6" s="165" t="str">
        <f t="shared" ref="S6:S37" ca="1" si="2">IF(B6="","",IF(ISERROR(MATCH($E6,CL,0)),"Unknown",INDIRECT("'C'!$A$"&amp;MATCH($E6,CL,0)+1)))</f>
        <v>JP</v>
      </c>
      <c r="T6" s="165" t="str">
        <f ca="1">IF(B6="","",IF(ISERROR(MATCH($J6,SorP!$B$1:$B$6261,0)),"",INDIRECT("'SorP'!$A$"&amp;MATCH($S6&amp;$J6,SorP!C:C,0))))</f>
        <v/>
      </c>
      <c r="U6" s="185"/>
      <c r="V6" s="209" t="e">
        <f>IF(C6="",NA(),IF(OR(C6="Smelter not listed",C6="Smelter not yet identified"),MATCH($B6&amp;$D6,'Smelter Look-up'!$J:$J,0),MATCH($B6&amp;$C6,'Smelter Look-up'!$J:$J,0)))</f>
        <v>#N/A</v>
      </c>
      <c r="X6" s="210">
        <f t="shared" ref="X6:X37" si="3">IF(AND(C6="Smelter not listed",OR(LEN(D6)=0,LEN(E6)=0)),1,0)</f>
        <v>0</v>
      </c>
      <c r="AB6" s="211" t="str">
        <f t="shared" ref="AB6:AB37" si="4">B6&amp;C6</f>
        <v>GoldDowa Metals &amp; Mining.</v>
      </c>
    </row>
    <row r="7" spans="1:34" s="210" customFormat="1" ht="20.100000000000001" customHeight="1">
      <c r="A7" s="245" t="s">
        <v>1362</v>
      </c>
      <c r="B7" s="166" t="s">
        <v>1088</v>
      </c>
      <c r="C7" s="170" t="s">
        <v>866</v>
      </c>
      <c r="D7" s="213"/>
      <c r="E7" s="166" t="s">
        <v>1066</v>
      </c>
      <c r="F7" s="166" t="s">
        <v>1362</v>
      </c>
      <c r="G7" s="166" t="s">
        <v>12764</v>
      </c>
      <c r="H7" s="167">
        <v>0</v>
      </c>
      <c r="I7" s="168" t="s">
        <v>1526</v>
      </c>
      <c r="J7" s="168" t="s">
        <v>1527</v>
      </c>
      <c r="K7" s="207"/>
      <c r="L7" s="207"/>
      <c r="M7" s="207"/>
      <c r="N7" s="207"/>
      <c r="O7" s="207"/>
      <c r="P7" s="169"/>
      <c r="Q7" s="208" t="s">
        <v>15956</v>
      </c>
      <c r="R7" s="166" t="str">
        <f ca="1">IF(ISERROR($V7),"",OFFSET('Smelter Look-up'!$C$4,$V7-4,0)&amp;"")</f>
        <v>Dowa</v>
      </c>
      <c r="S7" s="165" t="str">
        <f t="shared" ca="1" si="2"/>
        <v>JP</v>
      </c>
      <c r="T7" s="165" t="str">
        <f ca="1">IF(B7="","",IF(ISERROR(MATCH($J7,SorP!$B$1:$B$6261,0)),"",INDIRECT("'SorP'!$A$"&amp;MATCH($S7&amp;$J7,SorP!C:C,0))))</f>
        <v>JP-05</v>
      </c>
      <c r="U7" s="185"/>
      <c r="V7" s="209">
        <f>IF(C7="",NA(),IF(OR(C7="Smelter not listed",C7="Smelter not yet identified"),MATCH($B7&amp;$D7,'Smelter Look-up'!$J:$J,0),MATCH($B7&amp;$C7,'Smelter Look-up'!$J:$J,0)))</f>
        <v>450</v>
      </c>
      <c r="X7" s="210">
        <f t="shared" si="3"/>
        <v>0</v>
      </c>
      <c r="AB7" s="211" t="str">
        <f t="shared" si="4"/>
        <v>TinDowa</v>
      </c>
    </row>
    <row r="8" spans="1:34" s="210" customFormat="1" ht="20.100000000000001" customHeight="1">
      <c r="A8" s="245" t="s">
        <v>739</v>
      </c>
      <c r="B8" s="166" t="s">
        <v>1088</v>
      </c>
      <c r="C8" s="170" t="s">
        <v>2053</v>
      </c>
      <c r="D8" s="213"/>
      <c r="E8" s="166" t="s">
        <v>1058</v>
      </c>
      <c r="F8" s="166" t="s">
        <v>739</v>
      </c>
      <c r="G8" s="166" t="s">
        <v>12764</v>
      </c>
      <c r="H8" s="167">
        <v>0</v>
      </c>
      <c r="I8" s="168" t="s">
        <v>2336</v>
      </c>
      <c r="J8" s="168" t="s">
        <v>13126</v>
      </c>
      <c r="K8" s="207"/>
      <c r="L8" s="207"/>
      <c r="M8" s="207"/>
      <c r="N8" s="207"/>
      <c r="O8" s="207"/>
      <c r="P8" s="169"/>
      <c r="Q8" s="208" t="s">
        <v>15957</v>
      </c>
      <c r="R8" s="166" t="str">
        <f ca="1">IF(ISERROR($V8),"",OFFSET('Smelter Look-up'!$C$4,$V8-4,0)&amp;"")</f>
        <v>Gejiu Non-Ferrous Metal Processing Co., Ltd.</v>
      </c>
      <c r="S8" s="165" t="str">
        <f t="shared" ca="1" si="2"/>
        <v>CN</v>
      </c>
      <c r="T8" s="165" t="str">
        <f ca="1">IF(B8="","",IF(ISERROR(MATCH($J8,SorP!$B$1:$B$6261,0)),"",INDIRECT("'SorP'!$A$"&amp;MATCH($S8&amp;$J8,SorP!C:C,0))))</f>
        <v>CN-YN</v>
      </c>
      <c r="U8" s="185"/>
      <c r="V8" s="209">
        <f>IF(C8="",NA(),IF(OR(C8="Smelter not listed",C8="Smelter not yet identified"),MATCH($B8&amp;$D8,'Smelter Look-up'!$J:$J,0),MATCH($B8&amp;$C8,'Smelter Look-up'!$J:$J,0)))</f>
        <v>468</v>
      </c>
      <c r="X8" s="210">
        <f t="shared" si="3"/>
        <v>0</v>
      </c>
      <c r="AB8" s="211" t="str">
        <f t="shared" si="4"/>
        <v>TinGejiu Non-Ferrous Metal Processing Co., Ltd.</v>
      </c>
    </row>
    <row r="9" spans="1:34" s="210" customFormat="1" ht="20.100000000000001" customHeight="1">
      <c r="A9" s="245" t="s">
        <v>653</v>
      </c>
      <c r="B9" s="166" t="s">
        <v>1087</v>
      </c>
      <c r="C9" s="170" t="s">
        <v>2390</v>
      </c>
      <c r="D9" s="213" t="s">
        <v>51</v>
      </c>
      <c r="E9" s="166" t="s">
        <v>1058</v>
      </c>
      <c r="F9" s="166" t="s">
        <v>653</v>
      </c>
      <c r="G9" s="166" t="s">
        <v>12764</v>
      </c>
      <c r="H9" s="167">
        <v>0</v>
      </c>
      <c r="I9" s="168" t="s">
        <v>1536</v>
      </c>
      <c r="J9" s="168" t="s">
        <v>15158</v>
      </c>
      <c r="K9" s="207"/>
      <c r="L9" s="207"/>
      <c r="M9" s="207"/>
      <c r="N9" s="207"/>
      <c r="O9" s="207"/>
      <c r="P9" s="169"/>
      <c r="Q9" s="208" t="s">
        <v>15957</v>
      </c>
      <c r="R9" s="166" t="str">
        <f ca="1">IF(ISERROR($V9),"",OFFSET('Smelter Look-up'!$C$4,$V9-4,0)&amp;"")</f>
        <v>Heraeus Metals Hong Kong Ltd.</v>
      </c>
      <c r="S9" s="165" t="str">
        <f t="shared" ca="1" si="2"/>
        <v>CN</v>
      </c>
      <c r="T9" s="165" t="str">
        <f ca="1">IF(B9="","",IF(ISERROR(MATCH($J9,SorP!$B$1:$B$6261,0)),"",INDIRECT("'SorP'!$A$"&amp;MATCH($S9&amp;$J9,SorP!C:C,0))))</f>
        <v/>
      </c>
      <c r="U9" s="185"/>
      <c r="V9" s="209">
        <f>IF(C9="",NA(),IF(OR(C9="Smelter not listed",C9="Smelter not yet identified"),MATCH($B9&amp;$D9,'Smelter Look-up'!$J:$J,0),MATCH($B9&amp;$C9,'Smelter Look-up'!$J:$J,0)))</f>
        <v>123</v>
      </c>
      <c r="X9" s="210">
        <f t="shared" si="3"/>
        <v>0</v>
      </c>
      <c r="AB9" s="211" t="str">
        <f t="shared" si="4"/>
        <v>GoldHeraeus Metals Hong Kong Ltd.</v>
      </c>
    </row>
    <row r="10" spans="1:34" s="210" customFormat="1" ht="20.100000000000001" customHeight="1">
      <c r="A10" s="245" t="s">
        <v>672</v>
      </c>
      <c r="B10" s="166" t="s">
        <v>1087</v>
      </c>
      <c r="C10" s="170" t="s">
        <v>15887</v>
      </c>
      <c r="D10" s="213" t="s">
        <v>15887</v>
      </c>
      <c r="E10" s="166" t="s">
        <v>1069</v>
      </c>
      <c r="F10" s="166" t="s">
        <v>672</v>
      </c>
      <c r="G10" s="166" t="s">
        <v>12764</v>
      </c>
      <c r="H10" s="167"/>
      <c r="I10" s="168"/>
      <c r="J10" s="168"/>
      <c r="K10" s="207"/>
      <c r="L10" s="207"/>
      <c r="M10" s="207"/>
      <c r="N10" s="207"/>
      <c r="O10" s="207"/>
      <c r="P10" s="169"/>
      <c r="Q10" s="208" t="s">
        <v>15882</v>
      </c>
      <c r="R10" s="166" t="str">
        <f ca="1">IF(ISERROR($V10),"",OFFSET('Smelter Look-up'!$C$4,$V10-4,0)&amp;"")</f>
        <v/>
      </c>
      <c r="S10" s="165" t="str">
        <f t="shared" ca="1" si="2"/>
        <v>KR</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si="3"/>
        <v>0</v>
      </c>
      <c r="AB10" s="211" t="str">
        <f t="shared" si="4"/>
        <v>GoldLS-NIKKO Copper Inc.</v>
      </c>
    </row>
    <row r="11" spans="1:34" s="210" customFormat="1" ht="20.100000000000001" customHeight="1">
      <c r="A11" s="245" t="s">
        <v>15888</v>
      </c>
      <c r="B11" s="166" t="s">
        <v>1088</v>
      </c>
      <c r="C11" s="170" t="s">
        <v>15893</v>
      </c>
      <c r="D11" s="213" t="s">
        <v>15889</v>
      </c>
      <c r="E11" s="166" t="s">
        <v>1073</v>
      </c>
      <c r="F11" s="166" t="s">
        <v>15888</v>
      </c>
      <c r="G11" s="166" t="s">
        <v>12764</v>
      </c>
      <c r="H11" s="167" t="s">
        <v>15890</v>
      </c>
      <c r="I11" s="168" t="s">
        <v>15894</v>
      </c>
      <c r="J11" s="168" t="s">
        <v>8321</v>
      </c>
      <c r="K11" s="207" t="s">
        <v>15891</v>
      </c>
      <c r="L11" s="207" t="s">
        <v>15892</v>
      </c>
      <c r="M11" s="207"/>
      <c r="N11" s="207"/>
      <c r="O11" s="207"/>
      <c r="P11" s="169"/>
      <c r="Q11" s="208" t="s">
        <v>15958</v>
      </c>
      <c r="R11" s="166" t="str">
        <f ca="1">IF(ISERROR($V11),"",OFFSET('Smelter Look-up'!$C$4,$V11-4,0)&amp;"")</f>
        <v/>
      </c>
      <c r="S11" s="165" t="str">
        <f t="shared" ca="1" si="2"/>
        <v>MY</v>
      </c>
      <c r="T11" s="165" t="str">
        <f ca="1">IF(B11="","",IF(ISERROR(MATCH($J11,SorP!$B$1:$B$6261,0)),"",INDIRECT("'SorP'!$A$"&amp;MATCH($S11&amp;$J11,SorP!C:C,0))))</f>
        <v>MY-07</v>
      </c>
      <c r="U11" s="185"/>
      <c r="V11" s="209" t="e">
        <f>IF(C11="",NA(),IF(OR(C11="Smelter not listed",C11="Smelter not yet identified"),MATCH($B11&amp;$D11,'Smelter Look-up'!$J:$J,0),MATCH($B11&amp;$C11,'Smelter Look-up'!$J:$J,0)))</f>
        <v>#N/A</v>
      </c>
      <c r="X11" s="210">
        <f t="shared" si="3"/>
        <v>0</v>
      </c>
      <c r="AB11" s="211" t="str">
        <f t="shared" si="4"/>
        <v>TinMalaysia Smelting Corporation (MSC)</v>
      </c>
    </row>
    <row r="12" spans="1:34" s="210" customFormat="1" ht="20.100000000000001" customHeight="1">
      <c r="A12" s="245" t="s">
        <v>1562</v>
      </c>
      <c r="B12" s="166" t="s">
        <v>1087</v>
      </c>
      <c r="C12" s="170" t="s">
        <v>1561</v>
      </c>
      <c r="D12" s="213" t="s">
        <v>1561</v>
      </c>
      <c r="E12" s="166" t="s">
        <v>1058</v>
      </c>
      <c r="F12" s="166" t="s">
        <v>1562</v>
      </c>
      <c r="G12" s="166" t="s">
        <v>12764</v>
      </c>
      <c r="H12" s="167" t="s">
        <v>15895</v>
      </c>
      <c r="I12" s="168" t="s">
        <v>2402</v>
      </c>
      <c r="J12" s="168" t="s">
        <v>13130</v>
      </c>
      <c r="K12" s="207" t="s">
        <v>15896</v>
      </c>
      <c r="L12" s="207" t="s">
        <v>15897</v>
      </c>
      <c r="M12" s="207"/>
      <c r="N12" s="207" t="s">
        <v>15898</v>
      </c>
      <c r="O12" s="207" t="s">
        <v>1058</v>
      </c>
      <c r="P12" s="169" t="s">
        <v>473</v>
      </c>
      <c r="Q12" s="208" t="s">
        <v>15884</v>
      </c>
      <c r="R12" s="166" t="str">
        <f ca="1">IF(ISERROR($V12),"",OFFSET('Smelter Look-up'!$C$4,$V12-4,0)&amp;"")</f>
        <v>Metalor Technologies (Suzhou) Ltd.</v>
      </c>
      <c r="S12" s="165" t="str">
        <f t="shared" ca="1" si="2"/>
        <v>CN</v>
      </c>
      <c r="T12" s="165" t="str">
        <f ca="1">IF(B12="","",IF(ISERROR(MATCH($J12,SorP!$B$1:$B$6261,0)),"",INDIRECT("'SorP'!$A$"&amp;MATCH($S12&amp;$J12,SorP!C:C,0))))</f>
        <v>CN-JS</v>
      </c>
      <c r="U12" s="185"/>
      <c r="V12" s="209">
        <f>IF(C12="",NA(),IF(OR(C12="Smelter not listed",C12="Smelter not yet identified"),MATCH($B12&amp;$D12,'Smelter Look-up'!$J:$J,0),MATCH($B12&amp;$C12,'Smelter Look-up'!$J:$J,0)))</f>
        <v>195</v>
      </c>
      <c r="X12" s="210">
        <f t="shared" si="3"/>
        <v>0</v>
      </c>
      <c r="AB12" s="211" t="str">
        <f t="shared" si="4"/>
        <v>GoldMetalor Technologies (Suzhou) Ltd.</v>
      </c>
    </row>
    <row r="13" spans="1:34" s="210" customFormat="1" ht="20.100000000000001" customHeight="1">
      <c r="A13" s="245" t="s">
        <v>677</v>
      </c>
      <c r="B13" s="166" t="s">
        <v>1087</v>
      </c>
      <c r="C13" s="170" t="s">
        <v>2058</v>
      </c>
      <c r="D13" s="213" t="s">
        <v>15899</v>
      </c>
      <c r="E13" s="166" t="s">
        <v>1058</v>
      </c>
      <c r="F13" s="166" t="s">
        <v>677</v>
      </c>
      <c r="G13" s="166" t="s">
        <v>12764</v>
      </c>
      <c r="H13" s="167">
        <v>0</v>
      </c>
      <c r="I13" s="168" t="s">
        <v>15900</v>
      </c>
      <c r="J13" s="168" t="s">
        <v>15158</v>
      </c>
      <c r="K13" s="207"/>
      <c r="L13" s="207"/>
      <c r="M13" s="207"/>
      <c r="N13" s="207"/>
      <c r="O13" s="207"/>
      <c r="P13" s="169"/>
      <c r="Q13" s="208" t="s">
        <v>15959</v>
      </c>
      <c r="R13" s="166" t="str">
        <f ca="1">IF(ISERROR($V13),"",OFFSET('Smelter Look-up'!$C$4,$V13-4,0)&amp;"")</f>
        <v>Metalor Technologies (Hong Kong) Ltd.</v>
      </c>
      <c r="S13" s="165" t="str">
        <f t="shared" ca="1" si="2"/>
        <v>CN</v>
      </c>
      <c r="T13" s="165" t="str">
        <f ca="1">IF(B13="","",IF(ISERROR(MATCH($J13,SorP!$B$1:$B$6261,0)),"",INDIRECT("'SorP'!$A$"&amp;MATCH($S13&amp;$J13,SorP!C:C,0))))</f>
        <v/>
      </c>
      <c r="U13" s="185"/>
      <c r="V13" s="209">
        <f>IF(C13="",NA(),IF(OR(C13="Smelter not listed",C13="Smelter not yet identified"),MATCH($B13&amp;$D13,'Smelter Look-up'!$J:$J,0),MATCH($B13&amp;$C13,'Smelter Look-up'!$J:$J,0)))</f>
        <v>193</v>
      </c>
      <c r="X13" s="210">
        <f t="shared" si="3"/>
        <v>0</v>
      </c>
      <c r="AB13" s="211" t="str">
        <f t="shared" si="4"/>
        <v>GoldMetalor Technologies (Hong Kong) Ltd.</v>
      </c>
    </row>
    <row r="14" spans="1:34" s="210" customFormat="1" ht="20.100000000000001" customHeight="1">
      <c r="A14" s="245" t="s">
        <v>679</v>
      </c>
      <c r="B14" s="166" t="s">
        <v>1087</v>
      </c>
      <c r="C14" s="170" t="s">
        <v>2201</v>
      </c>
      <c r="D14" s="213"/>
      <c r="E14" s="166" t="s">
        <v>1056</v>
      </c>
      <c r="F14" s="166" t="s">
        <v>679</v>
      </c>
      <c r="G14" s="166" t="s">
        <v>12764</v>
      </c>
      <c r="H14" s="167">
        <v>0</v>
      </c>
      <c r="I14" s="168" t="s">
        <v>1563</v>
      </c>
      <c r="J14" s="168" t="s">
        <v>1564</v>
      </c>
      <c r="K14" s="207"/>
      <c r="L14" s="207"/>
      <c r="M14" s="207"/>
      <c r="N14" s="207"/>
      <c r="O14" s="207"/>
      <c r="P14" s="169"/>
      <c r="Q14" s="208" t="s">
        <v>15886</v>
      </c>
      <c r="R14" s="166" t="str">
        <f ca="1">IF(ISERROR($V14),"",OFFSET('Smelter Look-up'!$C$4,$V14-4,0)&amp;"")</f>
        <v>Metalor Technologies S.A.</v>
      </c>
      <c r="S14" s="165" t="str">
        <f t="shared" ca="1" si="2"/>
        <v>CH</v>
      </c>
      <c r="T14" s="165" t="str">
        <f ca="1">IF(B14="","",IF(ISERROR(MATCH($J14,SorP!$B$1:$B$6261,0)),"",INDIRECT("'SorP'!$A$"&amp;MATCH($S14&amp;$J14,SorP!C:C,0))))</f>
        <v>CH-NE</v>
      </c>
      <c r="U14" s="185"/>
      <c r="V14" s="209">
        <f>IF(C14="",NA(),IF(OR(C14="Smelter not listed",C14="Smelter not yet identified"),MATCH($B14&amp;$D14,'Smelter Look-up'!$J:$J,0),MATCH($B14&amp;$C14,'Smelter Look-up'!$J:$J,0)))</f>
        <v>196</v>
      </c>
      <c r="X14" s="210">
        <f t="shared" si="3"/>
        <v>0</v>
      </c>
      <c r="AB14" s="211" t="str">
        <f t="shared" si="4"/>
        <v>GoldMetalor Technologies S.A.</v>
      </c>
    </row>
    <row r="15" spans="1:34" s="210" customFormat="1" ht="20.100000000000001" customHeight="1">
      <c r="A15" s="245" t="s">
        <v>743</v>
      </c>
      <c r="B15" s="166" t="s">
        <v>1088</v>
      </c>
      <c r="C15" s="170" t="s">
        <v>11981</v>
      </c>
      <c r="D15" s="213"/>
      <c r="E15" s="166" t="s">
        <v>1054</v>
      </c>
      <c r="F15" s="166" t="s">
        <v>743</v>
      </c>
      <c r="G15" s="166" t="s">
        <v>12764</v>
      </c>
      <c r="H15" s="167">
        <v>0</v>
      </c>
      <c r="I15" s="168" t="s">
        <v>15901</v>
      </c>
      <c r="J15" s="168" t="s">
        <v>1610</v>
      </c>
      <c r="K15" s="207"/>
      <c r="L15" s="207"/>
      <c r="M15" s="207"/>
      <c r="N15" s="207"/>
      <c r="O15" s="207"/>
      <c r="P15" s="169"/>
      <c r="Q15" s="208" t="s">
        <v>15884</v>
      </c>
      <c r="R15" s="166" t="str">
        <f ca="1">IF(ISERROR($V15),"",OFFSET('Smelter Look-up'!$C$4,$V15-4,0)&amp;"")</f>
        <v>Mineracao Taboca S.A.</v>
      </c>
      <c r="S15" s="165" t="str">
        <f t="shared" ca="1" si="2"/>
        <v>BR</v>
      </c>
      <c r="T15" s="165" t="str">
        <f ca="1">IF(B15="","",IF(ISERROR(MATCH($J15,SorP!$B$1:$B$6261,0)),"",INDIRECT("'SorP'!$A$"&amp;MATCH($S15&amp;$J15,SorP!C:C,0))))</f>
        <v>BR-SP</v>
      </c>
      <c r="U15" s="185"/>
      <c r="V15" s="209">
        <f>IF(C15="",NA(),IF(OR(C15="Smelter not listed",C15="Smelter not yet identified"),MATCH($B15&amp;$D15,'Smelter Look-up'!$J:$J,0),MATCH($B15&amp;$C15,'Smelter Look-up'!$J:$J,0)))</f>
        <v>498</v>
      </c>
      <c r="X15" s="210">
        <f t="shared" si="3"/>
        <v>0</v>
      </c>
      <c r="AB15" s="211" t="str">
        <f t="shared" si="4"/>
        <v>TinMineracao Taboca S.A.</v>
      </c>
    </row>
    <row r="16" spans="1:34" s="210" customFormat="1" ht="20.100000000000001" customHeight="1">
      <c r="A16" s="245" t="s">
        <v>744</v>
      </c>
      <c r="B16" s="166" t="s">
        <v>1088</v>
      </c>
      <c r="C16" s="170" t="s">
        <v>992</v>
      </c>
      <c r="D16" s="213"/>
      <c r="E16" s="166" t="s">
        <v>840</v>
      </c>
      <c r="F16" s="166" t="s">
        <v>744</v>
      </c>
      <c r="G16" s="166" t="s">
        <v>12764</v>
      </c>
      <c r="H16" s="167" t="s">
        <v>15902</v>
      </c>
      <c r="I16" s="168" t="s">
        <v>1702</v>
      </c>
      <c r="J16" s="168" t="s">
        <v>8699</v>
      </c>
      <c r="K16" s="207" t="s">
        <v>15903</v>
      </c>
      <c r="L16" s="207" t="s">
        <v>15904</v>
      </c>
      <c r="M16" s="207" t="s">
        <v>15905</v>
      </c>
      <c r="N16" s="207" t="s">
        <v>15906</v>
      </c>
      <c r="O16" s="207" t="s">
        <v>15907</v>
      </c>
      <c r="P16" s="169" t="s">
        <v>474</v>
      </c>
      <c r="Q16" s="208" t="s">
        <v>15960</v>
      </c>
      <c r="R16" s="166" t="str">
        <f ca="1">IF(ISERROR($V16),"",OFFSET('Smelter Look-up'!$C$4,$V16-4,0)&amp;"")</f>
        <v>Minsur</v>
      </c>
      <c r="S16" s="165" t="str">
        <f t="shared" ca="1" si="2"/>
        <v>PE</v>
      </c>
      <c r="T16" s="165" t="str">
        <f ca="1">IF(B16="","",IF(ISERROR(MATCH($J16,SorP!$B$1:$B$6261,0)),"",INDIRECT("'SorP'!$A$"&amp;MATCH($S16&amp;$J16,SorP!C:C,0))))</f>
        <v>PE-ICA</v>
      </c>
      <c r="U16" s="185"/>
      <c r="V16" s="209">
        <f>IF(C16="",NA(),IF(OR(C16="Smelter not listed",C16="Smelter not yet identified"),MATCH($B16&amp;$D16,'Smelter Look-up'!$J:$J,0),MATCH($B16&amp;$C16,'Smelter Look-up'!$J:$J,0)))</f>
        <v>503</v>
      </c>
      <c r="X16" s="210">
        <f t="shared" si="3"/>
        <v>0</v>
      </c>
      <c r="AB16" s="211" t="str">
        <f t="shared" si="4"/>
        <v>TinMinsur</v>
      </c>
    </row>
    <row r="17" spans="1:28" s="210" customFormat="1" ht="20.100000000000001" customHeight="1">
      <c r="A17" s="245" t="s">
        <v>745</v>
      </c>
      <c r="B17" s="166" t="s">
        <v>1088</v>
      </c>
      <c r="C17" s="170" t="s">
        <v>1120</v>
      </c>
      <c r="D17" s="213"/>
      <c r="E17" s="166" t="s">
        <v>1066</v>
      </c>
      <c r="F17" s="166" t="s">
        <v>745</v>
      </c>
      <c r="G17" s="166" t="s">
        <v>12764</v>
      </c>
      <c r="H17" s="167">
        <v>0</v>
      </c>
      <c r="I17" s="168" t="s">
        <v>15195</v>
      </c>
      <c r="J17" s="168" t="s">
        <v>1506</v>
      </c>
      <c r="K17" s="207"/>
      <c r="L17" s="207"/>
      <c r="M17" s="207"/>
      <c r="N17" s="207"/>
      <c r="O17" s="207"/>
      <c r="P17" s="169"/>
      <c r="Q17" s="208" t="s">
        <v>15956</v>
      </c>
      <c r="R17" s="166" t="str">
        <f ca="1">IF(ISERROR($V17),"",OFFSET('Smelter Look-up'!$C$4,$V17-4,0)&amp;"")</f>
        <v>Mitsubishi Materials Corporation</v>
      </c>
      <c r="S17" s="165" t="str">
        <f t="shared" ca="1" si="2"/>
        <v>JP</v>
      </c>
      <c r="T17" s="165" t="str">
        <f ca="1">IF(B17="","",IF(ISERROR(MATCH($J17,SorP!$B$1:$B$6261,0)),"",INDIRECT("'SorP'!$A$"&amp;MATCH($S17&amp;$J17,SorP!C:C,0))))</f>
        <v>JP-28</v>
      </c>
      <c r="U17" s="185"/>
      <c r="V17" s="209">
        <f>IF(C17="",NA(),IF(OR(C17="Smelter not listed",C17="Smelter not yet identified"),MATCH($B17&amp;$D17,'Smelter Look-up'!$J:$J,0),MATCH($B17&amp;$C17,'Smelter Look-up'!$J:$J,0)))</f>
        <v>504</v>
      </c>
      <c r="X17" s="210">
        <f t="shared" si="3"/>
        <v>0</v>
      </c>
      <c r="AB17" s="211" t="str">
        <f t="shared" si="4"/>
        <v>TinMitsubishi Materials Corporation</v>
      </c>
    </row>
    <row r="18" spans="1:28" s="210" customFormat="1" ht="20.100000000000001" customHeight="1">
      <c r="A18" s="165" t="s">
        <v>748</v>
      </c>
      <c r="B18" s="166" t="s">
        <v>1088</v>
      </c>
      <c r="C18" s="170" t="s">
        <v>13290</v>
      </c>
      <c r="D18" s="213"/>
      <c r="E18" s="166" t="s">
        <v>2321</v>
      </c>
      <c r="F18" s="166" t="s">
        <v>748</v>
      </c>
      <c r="G18" s="166" t="s">
        <v>12764</v>
      </c>
      <c r="H18" s="167">
        <v>0</v>
      </c>
      <c r="I18" s="168" t="s">
        <v>1688</v>
      </c>
      <c r="J18" s="168" t="s">
        <v>1688</v>
      </c>
      <c r="K18" s="207"/>
      <c r="L18" s="207"/>
      <c r="M18" s="207"/>
      <c r="N18" s="207"/>
      <c r="O18" s="207"/>
      <c r="P18" s="169"/>
      <c r="Q18" s="208" t="s">
        <v>15884</v>
      </c>
      <c r="R18" s="166" t="str">
        <f ca="1">IF(ISERROR($V18),"",OFFSET('Smelter Look-up'!$C$4,$V18-4,0)&amp;"")</f>
        <v>Operaciones Metalurgicas S.A.</v>
      </c>
      <c r="S18" s="165" t="str">
        <f t="shared" ca="1" si="2"/>
        <v>Unknown</v>
      </c>
      <c r="T18" s="165" t="e">
        <f ca="1">IF(B18="","",IF(ISERROR(MATCH($J18,SorP!$B$1:$B$6261,0)),"",INDIRECT("'SorP'!$A$"&amp;MATCH($S18&amp;$J18,SorP!C:C,0))))</f>
        <v>#N/A</v>
      </c>
      <c r="U18" s="185"/>
      <c r="V18" s="209">
        <f>IF(C18="",NA(),IF(OR(C18="Smelter not listed",C18="Smelter not yet identified"),MATCH($B18&amp;$D18,'Smelter Look-up'!$J:$J,0),MATCH($B18&amp;$C18,'Smelter Look-up'!$J:$J,0)))</f>
        <v>514</v>
      </c>
      <c r="X18" s="210">
        <f t="shared" si="3"/>
        <v>0</v>
      </c>
      <c r="AB18" s="211" t="str">
        <f t="shared" si="4"/>
        <v>TinOperaciones Metalurgicas S.A.</v>
      </c>
    </row>
    <row r="19" spans="1:28" s="210" customFormat="1" ht="63.75">
      <c r="A19" s="165" t="s">
        <v>749</v>
      </c>
      <c r="B19" s="166" t="s">
        <v>1088</v>
      </c>
      <c r="C19" s="170" t="s">
        <v>607</v>
      </c>
      <c r="D19" s="213"/>
      <c r="E19" s="166" t="s">
        <v>1063</v>
      </c>
      <c r="F19" s="166" t="s">
        <v>749</v>
      </c>
      <c r="G19" s="166" t="s">
        <v>12764</v>
      </c>
      <c r="H19" s="167" t="s">
        <v>15909</v>
      </c>
      <c r="I19" s="168" t="s">
        <v>1686</v>
      </c>
      <c r="J19" s="168" t="s">
        <v>12398</v>
      </c>
      <c r="K19" s="207" t="s">
        <v>15910</v>
      </c>
      <c r="L19" s="207" t="s">
        <v>15911</v>
      </c>
      <c r="M19" s="207" t="s">
        <v>15905</v>
      </c>
      <c r="N19" s="207" t="s">
        <v>15912</v>
      </c>
      <c r="O19" s="207" t="s">
        <v>1063</v>
      </c>
      <c r="P19" s="169" t="s">
        <v>474</v>
      </c>
      <c r="Q19" s="208" t="s">
        <v>15908</v>
      </c>
      <c r="R19" s="166" t="str">
        <f ca="1">IF(ISERROR($V19),"",OFFSET('Smelter Look-up'!$C$4,$V19-4,0)&amp;"")</f>
        <v>PT Mitra Stania Prima</v>
      </c>
      <c r="S19" s="165" t="str">
        <f t="shared" ca="1" si="2"/>
        <v>ID</v>
      </c>
      <c r="T19" s="165" t="str">
        <f ca="1">IF(B19="","",IF(ISERROR(MATCH($J19,SorP!$B$1:$B$6261,0)),"",INDIRECT("'SorP'!$A$"&amp;MATCH($S19&amp;$J19,SorP!C:C,0))))</f>
        <v>ID-BB</v>
      </c>
      <c r="U19" s="185"/>
      <c r="V19" s="209">
        <f>IF(C19="",NA(),IF(OR(C19="Smelter not listed",C19="Smelter not yet identified"),MATCH($B19&amp;$D19,'Smelter Look-up'!$J:$J,0),MATCH($B19&amp;$C19,'Smelter Look-up'!$J:$J,0)))</f>
        <v>524</v>
      </c>
      <c r="X19" s="210">
        <f t="shared" si="3"/>
        <v>0</v>
      </c>
      <c r="AB19" s="211" t="str">
        <f t="shared" si="4"/>
        <v>TinPT Mitra Stania Prima</v>
      </c>
    </row>
    <row r="20" spans="1:28" s="210" customFormat="1" ht="20.25">
      <c r="A20" s="165" t="s">
        <v>767</v>
      </c>
      <c r="B20" s="166" t="s">
        <v>1088</v>
      </c>
      <c r="C20" s="170" t="s">
        <v>13289</v>
      </c>
      <c r="D20" s="213" t="s">
        <v>13289</v>
      </c>
      <c r="E20" s="166" t="s">
        <v>1063</v>
      </c>
      <c r="F20" s="166" t="s">
        <v>767</v>
      </c>
      <c r="G20" s="166" t="s">
        <v>12764</v>
      </c>
      <c r="H20" s="167">
        <v>0</v>
      </c>
      <c r="I20" s="168" t="s">
        <v>1708</v>
      </c>
      <c r="J20" s="168" t="s">
        <v>5897</v>
      </c>
      <c r="K20" s="207" t="s">
        <v>15913</v>
      </c>
      <c r="L20" s="207" t="s">
        <v>15914</v>
      </c>
      <c r="M20" s="207"/>
      <c r="N20" s="207" t="s">
        <v>13289</v>
      </c>
      <c r="O20" s="207" t="s">
        <v>1063</v>
      </c>
      <c r="P20" s="169" t="s">
        <v>474</v>
      </c>
      <c r="Q20" s="208" t="s">
        <v>15961</v>
      </c>
      <c r="R20" s="166" t="str">
        <f ca="1">IF(ISERROR($V20),"",OFFSET('Smelter Look-up'!$C$4,$V20-4,0)&amp;"")</f>
        <v>PT Timah Tbk Kundur</v>
      </c>
      <c r="S20" s="165" t="str">
        <f t="shared" ca="1" si="2"/>
        <v>ID</v>
      </c>
      <c r="T20" s="165" t="str">
        <f ca="1">IF(B20="","",IF(ISERROR(MATCH($J20,SorP!$B$1:$B$6261,0)),"",INDIRECT("'SorP'!$A$"&amp;MATCH($S20&amp;$J20,SorP!C:C,0))))</f>
        <v>ID-RI</v>
      </c>
      <c r="U20" s="185"/>
      <c r="V20" s="209">
        <f>IF(C20="",NA(),IF(OR(C20="Smelter not listed",C20="Smelter not yet identified"),MATCH($B20&amp;$D20,'Smelter Look-up'!$J:$J,0),MATCH($B20&amp;$C20,'Smelter Look-up'!$J:$J,0)))</f>
        <v>531</v>
      </c>
      <c r="X20" s="210">
        <f t="shared" si="3"/>
        <v>0</v>
      </c>
      <c r="AB20" s="211" t="str">
        <f t="shared" si="4"/>
        <v>TinPT Timah Tbk Kundur</v>
      </c>
    </row>
    <row r="21" spans="1:28" s="210" customFormat="1" ht="63.75">
      <c r="A21" s="165" t="s">
        <v>750</v>
      </c>
      <c r="B21" s="166" t="s">
        <v>1088</v>
      </c>
      <c r="C21" s="170" t="s">
        <v>15915</v>
      </c>
      <c r="D21" s="213" t="s">
        <v>13288</v>
      </c>
      <c r="E21" s="166" t="s">
        <v>1063</v>
      </c>
      <c r="F21" s="166" t="s">
        <v>750</v>
      </c>
      <c r="G21" s="166" t="s">
        <v>12764</v>
      </c>
      <c r="H21" s="167" t="s">
        <v>15916</v>
      </c>
      <c r="I21" s="168" t="s">
        <v>1710</v>
      </c>
      <c r="J21" s="168" t="s">
        <v>12398</v>
      </c>
      <c r="K21" s="207" t="s">
        <v>15917</v>
      </c>
      <c r="L21" s="207" t="s">
        <v>15918</v>
      </c>
      <c r="M21" s="207" t="s">
        <v>15905</v>
      </c>
      <c r="N21" s="207" t="s">
        <v>15919</v>
      </c>
      <c r="O21" s="207" t="s">
        <v>15920</v>
      </c>
      <c r="P21" s="169" t="s">
        <v>474</v>
      </c>
      <c r="Q21" s="208" t="s">
        <v>15962</v>
      </c>
      <c r="R21" s="166" t="str">
        <f ca="1">IF(ISERROR($V21),"",OFFSET('Smelter Look-up'!$C$4,$V21-4,0)&amp;"")</f>
        <v/>
      </c>
      <c r="S21" s="165" t="str">
        <f t="shared" ca="1" si="2"/>
        <v>ID</v>
      </c>
      <c r="T21" s="165" t="str">
        <f ca="1">IF(B21="","",IF(ISERROR(MATCH($J21,SorP!$B$1:$B$6261,0)),"",INDIRECT("'SorP'!$A$"&amp;MATCH($S21&amp;$J21,SorP!C:C,0))))</f>
        <v>ID-BB</v>
      </c>
      <c r="U21" s="185"/>
      <c r="V21" s="209" t="e">
        <f>IF(C21="",NA(),IF(OR(C21="Smelter not listed",C21="Smelter not yet identified"),MATCH($B21&amp;$D21,'Smelter Look-up'!$J:$J,0),MATCH($B21&amp;$C21,'Smelter Look-up'!$J:$J,0)))</f>
        <v>#N/A</v>
      </c>
      <c r="X21" s="210">
        <f t="shared" si="3"/>
        <v>0</v>
      </c>
      <c r="AB21" s="211" t="str">
        <f t="shared" si="4"/>
        <v>TinPT Timah (Persero), Tbk</v>
      </c>
    </row>
    <row r="22" spans="1:28" s="210" customFormat="1" ht="25.5">
      <c r="A22" s="165" t="s">
        <v>15921</v>
      </c>
      <c r="B22" s="166" t="s">
        <v>1088</v>
      </c>
      <c r="C22" s="170" t="s">
        <v>15922</v>
      </c>
      <c r="D22" s="213"/>
      <c r="E22" s="166" t="s">
        <v>1063</v>
      </c>
      <c r="F22" s="166" t="s">
        <v>15921</v>
      </c>
      <c r="G22" s="166" t="s">
        <v>12764</v>
      </c>
      <c r="H22" s="167">
        <v>0</v>
      </c>
      <c r="I22" s="168" t="s">
        <v>15923</v>
      </c>
      <c r="J22" s="168" t="s">
        <v>12398</v>
      </c>
      <c r="K22" s="207"/>
      <c r="L22" s="207"/>
      <c r="M22" s="207"/>
      <c r="N22" s="207"/>
      <c r="O22" s="207"/>
      <c r="P22" s="169"/>
      <c r="Q22" s="208" t="s">
        <v>15880</v>
      </c>
      <c r="R22" s="166" t="str">
        <f ca="1">IF(ISERROR($V22),"",OFFSET('Smelter Look-up'!$C$4,$V22-4,0)&amp;"")</f>
        <v/>
      </c>
      <c r="S22" s="165" t="str">
        <f t="shared" ca="1" si="2"/>
        <v>ID</v>
      </c>
      <c r="T22" s="165" t="str">
        <f ca="1">IF(B22="","",IF(ISERROR(MATCH($J22,SorP!$B$1:$B$6261,0)),"",INDIRECT("'SorP'!$A$"&amp;MATCH($S22&amp;$J22,SorP!C:C,0))))</f>
        <v>ID-BB</v>
      </c>
      <c r="U22" s="185"/>
      <c r="V22" s="209" t="e">
        <f>IF(C22="",NA(),IF(OR(C22="Smelter not listed",C22="Smelter not yet identified"),MATCH($B22&amp;$D22,'Smelter Look-up'!$J:$J,0),MATCH($B22&amp;$C22,'Smelter Look-up'!$J:$J,0)))</f>
        <v>#N/A</v>
      </c>
      <c r="X22" s="210">
        <f t="shared" si="3"/>
        <v>0</v>
      </c>
      <c r="AB22" s="211" t="str">
        <f t="shared" si="4"/>
        <v>TinPT Tommy Utama</v>
      </c>
    </row>
    <row r="23" spans="1:28" s="210" customFormat="1" ht="25.5">
      <c r="A23" s="165" t="s">
        <v>752</v>
      </c>
      <c r="B23" s="166" t="s">
        <v>1088</v>
      </c>
      <c r="C23" s="170" t="s">
        <v>751</v>
      </c>
      <c r="D23" s="213"/>
      <c r="E23" s="166" t="s">
        <v>2322</v>
      </c>
      <c r="F23" s="166" t="s">
        <v>752</v>
      </c>
      <c r="G23" s="166" t="s">
        <v>12764</v>
      </c>
      <c r="H23" s="167">
        <v>0</v>
      </c>
      <c r="I23" s="168" t="s">
        <v>13312</v>
      </c>
      <c r="J23" s="168" t="s">
        <v>1630</v>
      </c>
      <c r="K23" s="207"/>
      <c r="L23" s="207"/>
      <c r="M23" s="207"/>
      <c r="N23" s="207"/>
      <c r="O23" s="207"/>
      <c r="P23" s="169"/>
      <c r="Q23" s="208" t="s">
        <v>15885</v>
      </c>
      <c r="R23" s="166" t="str">
        <f ca="1">IF(ISERROR($V23),"",OFFSET('Smelter Look-up'!$C$4,$V23-4,0)&amp;"")</f>
        <v>Rui Da Hung</v>
      </c>
      <c r="S23" s="165" t="str">
        <f t="shared" ca="1" si="2"/>
        <v>TW</v>
      </c>
      <c r="T23" s="165" t="str">
        <f ca="1">IF(B23="","",IF(ISERROR(MATCH($J23,SorP!$B$1:$B$6261,0)),"",INDIRECT("'SorP'!$A$"&amp;MATCH($S23&amp;$J23,SorP!C:C,0))))</f>
        <v>TW-TAO</v>
      </c>
      <c r="U23" s="185"/>
      <c r="V23" s="209">
        <f>IF(C23="",NA(),IF(OR(C23="Smelter not listed",C23="Smelter not yet identified"),MATCH($B23&amp;$D23,'Smelter Look-up'!$J:$J,0),MATCH($B23&amp;$C23,'Smelter Look-up'!$J:$J,0)))</f>
        <v>537</v>
      </c>
      <c r="X23" s="210">
        <f t="shared" si="3"/>
        <v>0</v>
      </c>
      <c r="AB23" s="211" t="str">
        <f t="shared" si="4"/>
        <v>TinRui Da Hung</v>
      </c>
    </row>
    <row r="24" spans="1:28" s="210" customFormat="1" ht="25.5">
      <c r="A24" s="165" t="s">
        <v>702</v>
      </c>
      <c r="B24" s="166" t="s">
        <v>1087</v>
      </c>
      <c r="C24" s="170" t="s">
        <v>875</v>
      </c>
      <c r="D24" s="213" t="s">
        <v>875</v>
      </c>
      <c r="E24" s="166" t="s">
        <v>15924</v>
      </c>
      <c r="F24" s="166" t="s">
        <v>702</v>
      </c>
      <c r="G24" s="166" t="s">
        <v>12764</v>
      </c>
      <c r="H24" s="167" t="s">
        <v>15925</v>
      </c>
      <c r="I24" s="168" t="s">
        <v>15926</v>
      </c>
      <c r="J24" s="168"/>
      <c r="K24" s="207"/>
      <c r="L24" s="207"/>
      <c r="M24" s="207"/>
      <c r="N24" s="207"/>
      <c r="O24" s="207"/>
      <c r="P24" s="169"/>
      <c r="Q24" s="208" t="s">
        <v>15882</v>
      </c>
      <c r="R24" s="166" t="str">
        <f ca="1">IF(ISERROR($V24),"",OFFSET('Smelter Look-up'!$C$4,$V24-4,0)&amp;"")</f>
        <v>Solar Applied Materials Technology Corp.</v>
      </c>
      <c r="S24" s="165" t="str">
        <f t="shared" ca="1" si="2"/>
        <v>Unknown</v>
      </c>
      <c r="T24" s="165" t="str">
        <f ca="1">IF(B24="","",IF(ISERROR(MATCH($J24,SorP!$B$1:$B$6261,0)),"",INDIRECT("'SorP'!$A$"&amp;MATCH($S24&amp;$J24,SorP!C:C,0))))</f>
        <v/>
      </c>
      <c r="U24" s="185"/>
      <c r="V24" s="209">
        <f>IF(C24="",NA(),IF(OR(C24="Smelter not listed",C24="Smelter not yet identified"),MATCH($B24&amp;$D24,'Smelter Look-up'!$J:$J,0),MATCH($B24&amp;$C24,'Smelter Look-up'!$J:$J,0)))</f>
        <v>282</v>
      </c>
      <c r="X24" s="210">
        <f t="shared" si="3"/>
        <v>0</v>
      </c>
      <c r="AB24" s="211" t="str">
        <f t="shared" si="4"/>
        <v>GoldSolar Applied Materials Technology Corp.</v>
      </c>
    </row>
    <row r="25" spans="1:28" s="210" customFormat="1" ht="20.25">
      <c r="A25" s="165" t="s">
        <v>704</v>
      </c>
      <c r="B25" s="166" t="s">
        <v>1087</v>
      </c>
      <c r="C25" s="170" t="s">
        <v>15927</v>
      </c>
      <c r="D25" s="213" t="s">
        <v>1187</v>
      </c>
      <c r="E25" s="166" t="s">
        <v>1066</v>
      </c>
      <c r="F25" s="166" t="s">
        <v>704</v>
      </c>
      <c r="G25" s="166" t="s">
        <v>12764</v>
      </c>
      <c r="H25" s="167"/>
      <c r="I25" s="168"/>
      <c r="J25" s="168"/>
      <c r="K25" s="207"/>
      <c r="L25" s="207"/>
      <c r="M25" s="207"/>
      <c r="N25" s="207"/>
      <c r="O25" s="207"/>
      <c r="P25" s="169"/>
      <c r="Q25" s="208" t="s">
        <v>15882</v>
      </c>
      <c r="R25" s="166" t="str">
        <f ca="1">IF(ISERROR($V25),"",OFFSET('Smelter Look-up'!$C$4,$V25-4,0)&amp;"")</f>
        <v/>
      </c>
      <c r="S25" s="165" t="str">
        <f t="shared" ca="1" si="2"/>
        <v>JP</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si="3"/>
        <v>0</v>
      </c>
      <c r="AB25" s="211" t="str">
        <f t="shared" si="4"/>
        <v>GoldTanaka Electronics（Singapore）Pte.Ltd</v>
      </c>
    </row>
    <row r="26" spans="1:28" s="210" customFormat="1" ht="51">
      <c r="A26" s="165" t="s">
        <v>753</v>
      </c>
      <c r="B26" s="166" t="s">
        <v>1088</v>
      </c>
      <c r="C26" s="170" t="s">
        <v>1713</v>
      </c>
      <c r="D26" s="213" t="s">
        <v>15928</v>
      </c>
      <c r="E26" s="166" t="s">
        <v>848</v>
      </c>
      <c r="F26" s="166" t="s">
        <v>753</v>
      </c>
      <c r="G26" s="166" t="s">
        <v>12764</v>
      </c>
      <c r="H26" s="167" t="s">
        <v>15929</v>
      </c>
      <c r="I26" s="168" t="s">
        <v>1712</v>
      </c>
      <c r="J26" s="168" t="s">
        <v>15929</v>
      </c>
      <c r="K26" s="207" t="s">
        <v>15930</v>
      </c>
      <c r="L26" s="207" t="s">
        <v>15931</v>
      </c>
      <c r="M26" s="207"/>
      <c r="N26" s="207"/>
      <c r="O26" s="207"/>
      <c r="P26" s="169"/>
      <c r="Q26" s="208" t="s">
        <v>15963</v>
      </c>
      <c r="R26" s="166" t="str">
        <f ca="1">IF(ISERROR($V26),"",OFFSET('Smelter Look-up'!$C$4,$V26-4,0)&amp;"")</f>
        <v>Thaisarco</v>
      </c>
      <c r="S26" s="165" t="str">
        <f t="shared" ca="1" si="2"/>
        <v>TH</v>
      </c>
      <c r="T26" s="165" t="str">
        <f ca="1">IF(B26="","",IF(ISERROR(MATCH($J26,SorP!$B$1:$B$6261,0)),"",INDIRECT("'SorP'!$A$"&amp;MATCH($S26&amp;$J26,SorP!C:C,0))))</f>
        <v/>
      </c>
      <c r="U26" s="185"/>
      <c r="V26" s="209">
        <f>IF(C26="",NA(),IF(OR(C26="Smelter not listed",C26="Smelter not yet identified"),MATCH($B26&amp;$D26,'Smelter Look-up'!$J:$J,0),MATCH($B26&amp;$C26,'Smelter Look-up'!$J:$J,0)))</f>
        <v>542</v>
      </c>
      <c r="X26" s="210">
        <f t="shared" si="3"/>
        <v>0</v>
      </c>
      <c r="AB26" s="211" t="str">
        <f t="shared" si="4"/>
        <v>TinThailand Smelting &amp; Refining Co Ltd</v>
      </c>
    </row>
    <row r="27" spans="1:28" s="210" customFormat="1" ht="20.25">
      <c r="A27" s="165" t="s">
        <v>766</v>
      </c>
      <c r="B27" s="166" t="s">
        <v>1090</v>
      </c>
      <c r="C27" s="170" t="s">
        <v>1336</v>
      </c>
      <c r="D27" s="213"/>
      <c r="E27" s="166" t="s">
        <v>1058</v>
      </c>
      <c r="F27" s="166" t="s">
        <v>766</v>
      </c>
      <c r="G27" s="166">
        <v>0</v>
      </c>
      <c r="H27" s="167">
        <v>0</v>
      </c>
      <c r="I27" s="168" t="s">
        <v>1744</v>
      </c>
      <c r="J27" s="168" t="s">
        <v>13116</v>
      </c>
      <c r="K27" s="207"/>
      <c r="L27" s="207"/>
      <c r="M27" s="207"/>
      <c r="N27" s="207"/>
      <c r="O27" s="207"/>
      <c r="P27" s="169"/>
      <c r="Q27" s="208" t="s">
        <v>15886</v>
      </c>
      <c r="R27" s="166" t="str">
        <f ca="1">IF(ISERROR($V27),"",OFFSET('Smelter Look-up'!$C$4,$V27-4,0)&amp;"")</f>
        <v>Xiamen Tungsten Co., Ltd.</v>
      </c>
      <c r="S27" s="165" t="str">
        <f t="shared" ca="1" si="2"/>
        <v>CN</v>
      </c>
      <c r="T27" s="165" t="str">
        <f ca="1">IF(B27="","",IF(ISERROR(MATCH($J27,SorP!$B$1:$B$6261,0)),"",INDIRECT("'SorP'!$A$"&amp;MATCH($S27&amp;$J27,SorP!C:C,0))))</f>
        <v>CN-FJ</v>
      </c>
      <c r="U27" s="185"/>
      <c r="V27" s="209">
        <f>IF(C27="",NA(),IF(OR(C27="Smelter not listed",C27="Smelter not yet identified"),MATCH($B27&amp;$D27,'Smelter Look-up'!$J:$J,0),MATCH($B27&amp;$C27,'Smelter Look-up'!$J:$J,0)))</f>
        <v>650</v>
      </c>
      <c r="X27" s="210">
        <f t="shared" si="3"/>
        <v>0</v>
      </c>
      <c r="AB27" s="211" t="str">
        <f t="shared" si="4"/>
        <v>TungstenXiamen Tungsten Co., Ltd.</v>
      </c>
    </row>
    <row r="28" spans="1:28" s="210" customFormat="1" ht="25.5">
      <c r="A28" s="165" t="s">
        <v>756</v>
      </c>
      <c r="B28" s="166" t="s">
        <v>1088</v>
      </c>
      <c r="C28" s="170" t="s">
        <v>37</v>
      </c>
      <c r="D28" s="213" t="s">
        <v>14867</v>
      </c>
      <c r="E28" s="166" t="s">
        <v>1058</v>
      </c>
      <c r="F28" s="166" t="s">
        <v>756</v>
      </c>
      <c r="G28" s="166" t="s">
        <v>12764</v>
      </c>
      <c r="H28" s="167">
        <v>0</v>
      </c>
      <c r="I28" s="168" t="s">
        <v>2336</v>
      </c>
      <c r="J28" s="168" t="s">
        <v>13126</v>
      </c>
      <c r="K28" s="207"/>
      <c r="L28" s="207"/>
      <c r="M28" s="207"/>
      <c r="N28" s="207"/>
      <c r="O28" s="207"/>
      <c r="P28" s="169"/>
      <c r="Q28" s="208" t="s">
        <v>15964</v>
      </c>
      <c r="R28" s="166" t="str">
        <f ca="1">IF(ISERROR($V28),"",OFFSET('Smelter Look-up'!$C$4,$V28-4,0)&amp;"")</f>
        <v>Tin Smelting Branch of Yunnan Tin Co., Ltd.</v>
      </c>
      <c r="S28" s="165" t="str">
        <f t="shared" ca="1" si="2"/>
        <v>CN</v>
      </c>
      <c r="T28" s="165" t="str">
        <f ca="1">IF(B28="","",IF(ISERROR(MATCH($J28,SorP!$B$1:$B$6261,0)),"",INDIRECT("'SorP'!$A$"&amp;MATCH($S28&amp;$J28,SorP!C:C,0))))</f>
        <v>CN-YN</v>
      </c>
      <c r="U28" s="185"/>
      <c r="V28" s="209">
        <f>IF(C28="",NA(),IF(OR(C28="Smelter not listed",C28="Smelter not yet identified"),MATCH($B28&amp;$D28,'Smelter Look-up'!$J:$J,0),MATCH($B28&amp;$C28,'Smelter Look-up'!$J:$J,0)))</f>
        <v>433</v>
      </c>
      <c r="X28" s="210">
        <f t="shared" si="3"/>
        <v>0</v>
      </c>
      <c r="AB28" s="211" t="str">
        <f t="shared" si="4"/>
        <v>TinChina Yunnan Tin Co Ltd.</v>
      </c>
    </row>
    <row r="29" spans="1:28" s="210" customFormat="1" ht="20.25">
      <c r="A29" s="165" t="s">
        <v>136</v>
      </c>
      <c r="B29" s="166" t="s">
        <v>1090</v>
      </c>
      <c r="C29" s="170" t="s">
        <v>145</v>
      </c>
      <c r="D29" s="213"/>
      <c r="E29" s="166" t="s">
        <v>1058</v>
      </c>
      <c r="F29" s="166" t="s">
        <v>136</v>
      </c>
      <c r="G29" s="166">
        <v>0</v>
      </c>
      <c r="H29" s="167">
        <v>0</v>
      </c>
      <c r="I29" s="168" t="s">
        <v>1744</v>
      </c>
      <c r="J29" s="168" t="s">
        <v>13116</v>
      </c>
      <c r="K29" s="207"/>
      <c r="L29" s="207"/>
      <c r="M29" s="207"/>
      <c r="N29" s="207"/>
      <c r="O29" s="207"/>
      <c r="P29" s="169"/>
      <c r="Q29" s="208" t="s">
        <v>15886</v>
      </c>
      <c r="R29" s="166" t="str">
        <f ca="1">IF(ISERROR($V29),"",OFFSET('Smelter Look-up'!$C$4,$V29-4,0)&amp;"")</f>
        <v>Xiamen Tungsten (H.C.) Co., Ltd.</v>
      </c>
      <c r="S29" s="165" t="str">
        <f t="shared" ca="1" si="2"/>
        <v>CN</v>
      </c>
      <c r="T29" s="165" t="str">
        <f ca="1">IF(B29="","",IF(ISERROR(MATCH($J29,SorP!$B$1:$B$6261,0)),"",INDIRECT("'SorP'!$A$"&amp;MATCH($S29&amp;$J29,SorP!C:C,0))))</f>
        <v>CN-FJ</v>
      </c>
      <c r="U29" s="185"/>
      <c r="V29" s="209">
        <f>IF(C29="",NA(),IF(OR(C29="Smelter not listed",C29="Smelter not yet identified"),MATCH($B29&amp;$D29,'Smelter Look-up'!$J:$J,0),MATCH($B29&amp;$C29,'Smelter Look-up'!$J:$J,0)))</f>
        <v>649</v>
      </c>
      <c r="X29" s="210">
        <f t="shared" si="3"/>
        <v>0</v>
      </c>
      <c r="AB29" s="211" t="str">
        <f t="shared" si="4"/>
        <v>TungstenXiamen Tungsten (H.C.) Co., Ltd.</v>
      </c>
    </row>
    <row r="30" spans="1:28" s="210" customFormat="1" ht="20.25">
      <c r="A30" s="165" t="s">
        <v>378</v>
      </c>
      <c r="B30" s="166" t="s">
        <v>1090</v>
      </c>
      <c r="C30" s="170" t="s">
        <v>377</v>
      </c>
      <c r="D30" s="213"/>
      <c r="E30" s="166" t="s">
        <v>1058</v>
      </c>
      <c r="F30" s="166" t="s">
        <v>378</v>
      </c>
      <c r="G30" s="166" t="s">
        <v>12764</v>
      </c>
      <c r="H30" s="167">
        <v>0</v>
      </c>
      <c r="I30" s="168" t="s">
        <v>1692</v>
      </c>
      <c r="J30" s="168" t="s">
        <v>13117</v>
      </c>
      <c r="K30" s="207"/>
      <c r="L30" s="207"/>
      <c r="M30" s="207"/>
      <c r="N30" s="207"/>
      <c r="O30" s="207"/>
      <c r="P30" s="169"/>
      <c r="Q30" s="208" t="s">
        <v>15886</v>
      </c>
      <c r="R30" s="166" t="str">
        <f ca="1">IF(ISERROR($V30),"",OFFSET('Smelter Look-up'!$C$4,$V30-4,0)&amp;"")</f>
        <v>Ganzhou Seadragon W &amp; Mo Co., Ltd.</v>
      </c>
      <c r="S30" s="165" t="str">
        <f t="shared" ca="1" si="2"/>
        <v>CN</v>
      </c>
      <c r="T30" s="165" t="str">
        <f ca="1">IF(B30="","",IF(ISERROR(MATCH($J30,SorP!$B$1:$B$6261,0)),"",INDIRECT("'SorP'!$A$"&amp;MATCH($S30&amp;$J30,SorP!C:C,0))))</f>
        <v>CN-JX</v>
      </c>
      <c r="U30" s="185"/>
      <c r="V30" s="209">
        <f>IF(C30="",NA(),IF(OR(C30="Smelter not listed",C30="Smelter not yet identified"),MATCH($B30&amp;$D30,'Smelter Look-up'!$J:$J,0),MATCH($B30&amp;$C30,'Smelter Look-up'!$J:$J,0)))</f>
        <v>593</v>
      </c>
      <c r="X30" s="210">
        <f t="shared" si="3"/>
        <v>0</v>
      </c>
      <c r="AB30" s="211" t="str">
        <f t="shared" si="4"/>
        <v>TungstenGanzhou Seadragon W &amp; Mo Co., Ltd.</v>
      </c>
    </row>
    <row r="31" spans="1:28" s="210" customFormat="1" ht="63.75">
      <c r="A31" s="165" t="s">
        <v>1354</v>
      </c>
      <c r="B31" s="166" t="s">
        <v>1088</v>
      </c>
      <c r="C31" s="170" t="s">
        <v>1353</v>
      </c>
      <c r="D31" s="213"/>
      <c r="E31" s="166" t="s">
        <v>841</v>
      </c>
      <c r="F31" s="166" t="s">
        <v>1354</v>
      </c>
      <c r="G31" s="166" t="s">
        <v>12764</v>
      </c>
      <c r="H31" s="167" t="s">
        <v>15932</v>
      </c>
      <c r="I31" s="168" t="s">
        <v>12478</v>
      </c>
      <c r="J31" s="168" t="s">
        <v>9030</v>
      </c>
      <c r="K31" s="207" t="s">
        <v>15933</v>
      </c>
      <c r="L31" s="207" t="s">
        <v>15934</v>
      </c>
      <c r="M31" s="207" t="s">
        <v>15905</v>
      </c>
      <c r="N31" s="207" t="s">
        <v>15935</v>
      </c>
      <c r="O31" s="207" t="s">
        <v>15935</v>
      </c>
      <c r="P31" s="169" t="s">
        <v>473</v>
      </c>
      <c r="Q31" s="208" t="s">
        <v>15908</v>
      </c>
      <c r="R31" s="166" t="str">
        <f ca="1">IF(ISERROR($V31),"",OFFSET('Smelter Look-up'!$C$4,$V31-4,0)&amp;"")</f>
        <v>O.M. Manufacturing Philippines, Inc.</v>
      </c>
      <c r="S31" s="165" t="str">
        <f t="shared" ca="1" si="2"/>
        <v>PH</v>
      </c>
      <c r="T31" s="165" t="str">
        <f ca="1">IF(B31="","",IF(ISERROR(MATCH($J31,SorP!$B$1:$B$6261,0)),"",INDIRECT("'SorP'!$A$"&amp;MATCH($S31&amp;$J31,SorP!C:C,0))))</f>
        <v>PH-CAV</v>
      </c>
      <c r="U31" s="185"/>
      <c r="V31" s="209">
        <f>IF(C31="",NA(),IF(OR(C31="Smelter not listed",C31="Smelter not yet identified"),MATCH($B31&amp;$D31,'Smelter Look-up'!$J:$J,0),MATCH($B31&amp;$C31,'Smelter Look-up'!$J:$J,0)))</f>
        <v>512</v>
      </c>
      <c r="X31" s="210">
        <f t="shared" si="3"/>
        <v>0</v>
      </c>
      <c r="AB31" s="211" t="str">
        <f t="shared" si="4"/>
        <v>TinO.M. Manufacturing Philippines, Inc.</v>
      </c>
    </row>
    <row r="32" spans="1:28" s="210" customFormat="1" ht="20.25">
      <c r="A32" s="165" t="s">
        <v>2419</v>
      </c>
      <c r="B32" s="166" t="s">
        <v>1088</v>
      </c>
      <c r="C32" s="170" t="s">
        <v>2418</v>
      </c>
      <c r="D32" s="213"/>
      <c r="E32" s="166" t="s">
        <v>1058</v>
      </c>
      <c r="F32" s="166" t="s">
        <v>2419</v>
      </c>
      <c r="G32" s="166" t="s">
        <v>12764</v>
      </c>
      <c r="H32" s="167">
        <v>0</v>
      </c>
      <c r="I32" s="168" t="s">
        <v>1737</v>
      </c>
      <c r="J32" s="168" t="s">
        <v>13122</v>
      </c>
      <c r="K32" s="207"/>
      <c r="L32" s="207"/>
      <c r="M32" s="207"/>
      <c r="N32" s="207"/>
      <c r="O32" s="207"/>
      <c r="P32" s="169"/>
      <c r="Q32" s="208" t="s">
        <v>15884</v>
      </c>
      <c r="R32" s="166" t="str">
        <f ca="1">IF(ISERROR($V32),"",OFFSET('Smelter Look-up'!$C$4,$V32-4,0)&amp;"")</f>
        <v>Guangdong Hanhe Non-Ferrous Metal Co., Ltd.</v>
      </c>
      <c r="S32" s="165" t="str">
        <f t="shared" ca="1" si="2"/>
        <v>CN</v>
      </c>
      <c r="T32" s="165" t="str">
        <f ca="1">IF(B32="","",IF(ISERROR(MATCH($J32,SorP!$B$1:$B$6261,0)),"",INDIRECT("'SorP'!$A$"&amp;MATCH($S32&amp;$J32,SorP!C:C,0))))</f>
        <v>CN-GD</v>
      </c>
      <c r="U32" s="185"/>
      <c r="V32" s="209">
        <f>IF(C32="",NA(),IF(OR(C32="Smelter not listed",C32="Smelter not yet identified"),MATCH($B32&amp;$D32,'Smelter Look-up'!$J:$J,0),MATCH($B32&amp;$C32,'Smelter Look-up'!$J:$J,0)))</f>
        <v>475</v>
      </c>
      <c r="X32" s="210">
        <f t="shared" si="3"/>
        <v>0</v>
      </c>
      <c r="AB32" s="211" t="str">
        <f t="shared" si="4"/>
        <v>TinGuangdong Hanhe Non-Ferrous Metal Co., Ltd.</v>
      </c>
    </row>
    <row r="33" spans="1:28" s="210" customFormat="1" ht="20.25">
      <c r="A33" s="165" t="s">
        <v>15936</v>
      </c>
      <c r="B33" s="166" t="s">
        <v>1088</v>
      </c>
      <c r="C33" s="170" t="s">
        <v>12469</v>
      </c>
      <c r="D33" s="213"/>
      <c r="E33" s="166" t="s">
        <v>1058</v>
      </c>
      <c r="F33" s="166" t="s">
        <v>12470</v>
      </c>
      <c r="G33" s="166" t="s">
        <v>12764</v>
      </c>
      <c r="H33" s="167">
        <v>0</v>
      </c>
      <c r="I33" s="168" t="s">
        <v>12484</v>
      </c>
      <c r="J33" s="168" t="s">
        <v>13100</v>
      </c>
      <c r="K33" s="207"/>
      <c r="L33" s="207"/>
      <c r="M33" s="207"/>
      <c r="N33" s="207"/>
      <c r="O33" s="207"/>
      <c r="P33" s="169"/>
      <c r="Q33" s="208" t="s">
        <v>15886</v>
      </c>
      <c r="R33" s="166" t="str">
        <f ca="1">IF(ISERROR($V33),"",OFFSET('Smelter Look-up'!$C$4,$V33-4,0)&amp;"")</f>
        <v>Chifeng Dajingzi Tin Industry Co., Ltd.</v>
      </c>
      <c r="S33" s="165" t="str">
        <f t="shared" ca="1" si="2"/>
        <v>CN</v>
      </c>
      <c r="T33" s="165" t="str">
        <f ca="1">IF(B33="","",IF(ISERROR(MATCH($J33,SorP!$B$1:$B$6261,0)),"",INDIRECT("'SorP'!$A$"&amp;MATCH($S33&amp;$J33,SorP!C:C,0))))</f>
        <v>CN-NM</v>
      </c>
      <c r="U33" s="185"/>
      <c r="V33" s="209">
        <f>IF(C33="",NA(),IF(OR(C33="Smelter not listed",C33="Smelter not yet identified"),MATCH($B33&amp;$D33,'Smelter Look-up'!$J:$J,0),MATCH($B33&amp;$C33,'Smelter Look-up'!$J:$J,0)))</f>
        <v>429</v>
      </c>
      <c r="X33" s="210">
        <f t="shared" si="3"/>
        <v>0</v>
      </c>
      <c r="AB33" s="211" t="str">
        <f t="shared" si="4"/>
        <v>TinChifeng Dajingzi Tin Industry Co., Ltd.</v>
      </c>
    </row>
    <row r="34" spans="1:28" s="210" customFormat="1" ht="20.25">
      <c r="A34" s="165" t="s">
        <v>15937</v>
      </c>
      <c r="B34" s="166" t="s">
        <v>1088</v>
      </c>
      <c r="C34" s="170" t="s">
        <v>13294</v>
      </c>
      <c r="D34" s="213"/>
      <c r="E34" s="166" t="s">
        <v>1058</v>
      </c>
      <c r="F34" s="166" t="s">
        <v>13295</v>
      </c>
      <c r="G34" s="166" t="s">
        <v>12764</v>
      </c>
      <c r="H34" s="167">
        <v>0</v>
      </c>
      <c r="I34" s="168" t="s">
        <v>2336</v>
      </c>
      <c r="J34" s="168" t="s">
        <v>13126</v>
      </c>
      <c r="K34" s="207"/>
      <c r="L34" s="207"/>
      <c r="M34" s="207"/>
      <c r="N34" s="207"/>
      <c r="O34" s="207"/>
      <c r="P34" s="169"/>
      <c r="Q34" s="208" t="s">
        <v>15886</v>
      </c>
      <c r="R34" s="166" t="str">
        <f ca="1">IF(ISERROR($V34),"",OFFSET('Smelter Look-up'!$C$4,$V34-4,0)&amp;"")</f>
        <v>Yunnan Yunfan Non-ferrous Metals Co., Ltd.</v>
      </c>
      <c r="S34" s="165" t="str">
        <f t="shared" ca="1" si="2"/>
        <v>CN</v>
      </c>
      <c r="T34" s="165" t="str">
        <f ca="1">IF(B34="","",IF(ISERROR(MATCH($J34,SorP!$B$1:$B$6261,0)),"",INDIRECT("'SorP'!$A$"&amp;MATCH($S34&amp;$J34,SorP!C:C,0))))</f>
        <v>CN-YN</v>
      </c>
      <c r="U34" s="185"/>
      <c r="V34" s="209">
        <f>IF(C34="",NA(),IF(OR(C34="Smelter not listed",C34="Smelter not yet identified"),MATCH($B34&amp;$D34,'Smelter Look-up'!$J:$J,0),MATCH($B34&amp;$C34,'Smelter Look-up'!$J:$J,0)))</f>
        <v>568</v>
      </c>
      <c r="X34" s="210">
        <f t="shared" si="3"/>
        <v>0</v>
      </c>
      <c r="AB34" s="211" t="str">
        <f t="shared" si="4"/>
        <v>TinYunnan Yunfan Non-ferrous Metals Co., Ltd.</v>
      </c>
    </row>
    <row r="35" spans="1:28" s="210" customFormat="1" ht="63.75">
      <c r="A35" s="165" t="s">
        <v>15938</v>
      </c>
      <c r="B35" s="166" t="s">
        <v>1088</v>
      </c>
      <c r="C35" s="170" t="s">
        <v>15939</v>
      </c>
      <c r="D35" s="213"/>
      <c r="E35" s="166" t="s">
        <v>1063</v>
      </c>
      <c r="F35" s="166" t="s">
        <v>15938</v>
      </c>
      <c r="G35" s="166" t="s">
        <v>12764</v>
      </c>
      <c r="H35" s="167" t="s">
        <v>15940</v>
      </c>
      <c r="I35" s="168" t="s">
        <v>15941</v>
      </c>
      <c r="J35" s="168" t="s">
        <v>12398</v>
      </c>
      <c r="K35" s="207" t="s">
        <v>15942</v>
      </c>
      <c r="L35" s="207" t="s">
        <v>15943</v>
      </c>
      <c r="M35" s="207" t="s">
        <v>15905</v>
      </c>
      <c r="N35" s="207" t="s">
        <v>15912</v>
      </c>
      <c r="O35" s="207" t="s">
        <v>1063</v>
      </c>
      <c r="P35" s="169" t="s">
        <v>474</v>
      </c>
      <c r="Q35" s="208" t="s">
        <v>15908</v>
      </c>
      <c r="R35" s="166" t="str">
        <f ca="1">IF(ISERROR($V35),"",OFFSET('Smelter Look-up'!$C$4,$V35-4,0)&amp;"")</f>
        <v/>
      </c>
      <c r="S35" s="165" t="str">
        <f t="shared" ca="1" si="2"/>
        <v>ID</v>
      </c>
      <c r="T35" s="165" t="str">
        <f ca="1">IF(B35="","",IF(ISERROR(MATCH($J35,SorP!$B$1:$B$6261,0)),"",INDIRECT("'SorP'!$A$"&amp;MATCH($S35&amp;$J35,SorP!C:C,0))))</f>
        <v>ID-BB</v>
      </c>
      <c r="U35" s="185"/>
      <c r="V35" s="209" t="e">
        <f>IF(C35="",NA(),IF(OR(C35="Smelter not listed",C35="Smelter not yet identified"),MATCH($B35&amp;$D35,'Smelter Look-up'!$J:$J,0),MATCH($B35&amp;$C35,'Smelter Look-up'!$J:$J,0)))</f>
        <v>#N/A</v>
      </c>
      <c r="X35" s="210">
        <f t="shared" si="3"/>
        <v>0</v>
      </c>
      <c r="AB35" s="211" t="str">
        <f t="shared" si="4"/>
        <v>TinPT Arsed Indonesia</v>
      </c>
    </row>
    <row r="36" spans="1:28" s="210" customFormat="1" ht="20.25">
      <c r="A36" s="165"/>
      <c r="B36" s="166"/>
      <c r="C36" s="170"/>
      <c r="D36" s="213"/>
      <c r="E36" s="166"/>
      <c r="F36" s="166"/>
      <c r="G36" s="166"/>
      <c r="H36" s="167"/>
      <c r="I36" s="168"/>
      <c r="J36" s="168"/>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si="3"/>
        <v>0</v>
      </c>
      <c r="AB36" s="211" t="str">
        <f t="shared" si="4"/>
        <v/>
      </c>
    </row>
    <row r="37" spans="1:28" s="210" customFormat="1" ht="20.25">
      <c r="A37" s="165"/>
      <c r="B37" s="166"/>
      <c r="C37" s="170"/>
      <c r="D37" s="213"/>
      <c r="E37" s="166"/>
      <c r="F37" s="166"/>
      <c r="G37" s="166"/>
      <c r="H37" s="167"/>
      <c r="I37" s="168"/>
      <c r="J37" s="168"/>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si="3"/>
        <v>0</v>
      </c>
      <c r="AB37" s="211" t="str">
        <f t="shared" si="4"/>
        <v/>
      </c>
    </row>
    <row r="38" spans="1:28" s="210" customFormat="1" ht="20.25">
      <c r="A38" s="165"/>
      <c r="B38" s="166"/>
      <c r="C38" s="170"/>
      <c r="D38" s="213"/>
      <c r="E38" s="166"/>
      <c r="F38" s="166"/>
      <c r="G38" s="166"/>
      <c r="H38" s="167"/>
      <c r="I38" s="168"/>
      <c r="J38" s="168"/>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si="6">IF(AND(C38="Smelter not listed",OR(LEN(D38)=0,LEN(E38)=0)),1,0)</f>
        <v>0</v>
      </c>
      <c r="AB38" s="211" t="str">
        <f t="shared" ref="AB38:AB68" si="7">B38&amp;C38</f>
        <v/>
      </c>
    </row>
    <row r="39" spans="1:28" s="210" customFormat="1" ht="89.25">
      <c r="A39" s="165"/>
      <c r="B39" s="166"/>
      <c r="C39" s="170"/>
      <c r="D39" s="213"/>
      <c r="E39" s="166"/>
      <c r="F39" s="166"/>
      <c r="G39" s="166"/>
      <c r="H39" s="167"/>
      <c r="I39" s="168"/>
      <c r="J39" s="168"/>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si="6"/>
        <v>0</v>
      </c>
      <c r="AB39" s="211" t="str">
        <f t="shared" si="7"/>
        <v/>
      </c>
    </row>
    <row r="40" spans="1:28" s="210" customFormat="1" ht="25.5">
      <c r="A40" s="165"/>
      <c r="B40" s="166"/>
      <c r="C40" s="170"/>
      <c r="D40" s="213"/>
      <c r="E40" s="166"/>
      <c r="F40" s="166"/>
      <c r="G40" s="166"/>
      <c r="H40" s="167"/>
      <c r="I40" s="168"/>
      <c r="J40" s="168"/>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si="6"/>
        <v>0</v>
      </c>
      <c r="AB40" s="211" t="str">
        <f t="shared" si="7"/>
        <v/>
      </c>
    </row>
    <row r="41" spans="1:28" s="210" customFormat="1" ht="51">
      <c r="A41" s="165"/>
      <c r="B41" s="166"/>
      <c r="C41" s="170"/>
      <c r="D41" s="213"/>
      <c r="E41" s="166"/>
      <c r="F41" s="166"/>
      <c r="G41" s="166"/>
      <c r="H41" s="167"/>
      <c r="I41" s="168"/>
      <c r="J41" s="168"/>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si="6"/>
        <v>0</v>
      </c>
      <c r="AB41" s="211" t="str">
        <f t="shared" si="7"/>
        <v/>
      </c>
    </row>
    <row r="42" spans="1:28" s="210" customFormat="1" ht="25.5">
      <c r="A42" s="165"/>
      <c r="B42" s="166"/>
      <c r="C42" s="170"/>
      <c r="D42" s="213"/>
      <c r="E42" s="166"/>
      <c r="F42" s="166"/>
      <c r="G42" s="166"/>
      <c r="H42" s="167"/>
      <c r="I42" s="168"/>
      <c r="J42" s="168"/>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si="6"/>
        <v>0</v>
      </c>
      <c r="AB42" s="211" t="str">
        <f t="shared" si="7"/>
        <v/>
      </c>
    </row>
    <row r="43" spans="1:28" s="210" customFormat="1" ht="76.5">
      <c r="A43" s="165"/>
      <c r="B43" s="166"/>
      <c r="C43" s="170"/>
      <c r="D43" s="213"/>
      <c r="E43" s="166"/>
      <c r="F43" s="166"/>
      <c r="G43" s="166"/>
      <c r="H43" s="167"/>
      <c r="I43" s="168"/>
      <c r="J43" s="168"/>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si="6"/>
        <v>0</v>
      </c>
      <c r="AB43" s="211" t="str">
        <f t="shared" si="7"/>
        <v/>
      </c>
    </row>
    <row r="44" spans="1:28" s="210" customFormat="1" ht="89.25">
      <c r="A44" s="165"/>
      <c r="B44" s="166"/>
      <c r="C44" s="170"/>
      <c r="D44" s="213"/>
      <c r="E44" s="166"/>
      <c r="F44" s="166"/>
      <c r="G44" s="166"/>
      <c r="H44" s="167"/>
      <c r="I44" s="168"/>
      <c r="J44" s="168"/>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si="6"/>
        <v>0</v>
      </c>
      <c r="AB44" s="211" t="str">
        <f t="shared" si="7"/>
        <v/>
      </c>
    </row>
    <row r="45" spans="1:28" s="210" customFormat="1" ht="89.25">
      <c r="A45" s="165"/>
      <c r="B45" s="166"/>
      <c r="C45" s="170"/>
      <c r="D45" s="213"/>
      <c r="E45" s="166"/>
      <c r="F45" s="166"/>
      <c r="G45" s="166"/>
      <c r="H45" s="167"/>
      <c r="I45" s="168"/>
      <c r="J45" s="168"/>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si="6"/>
        <v>0</v>
      </c>
      <c r="AB45" s="211" t="str">
        <f t="shared" si="7"/>
        <v/>
      </c>
    </row>
    <row r="46" spans="1:28" s="210" customFormat="1" ht="89.25">
      <c r="A46" s="165"/>
      <c r="B46" s="166"/>
      <c r="C46" s="170"/>
      <c r="D46" s="213"/>
      <c r="E46" s="166"/>
      <c r="F46" s="166"/>
      <c r="G46" s="166"/>
      <c r="H46" s="167"/>
      <c r="I46" s="168"/>
      <c r="J46" s="168"/>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si="6"/>
        <v>0</v>
      </c>
      <c r="AB46" s="211" t="str">
        <f t="shared" si="7"/>
        <v/>
      </c>
    </row>
    <row r="47" spans="1:28" s="210" customFormat="1" ht="76.5">
      <c r="A47" s="165"/>
      <c r="B47" s="166"/>
      <c r="C47" s="170"/>
      <c r="D47" s="213"/>
      <c r="E47" s="166"/>
      <c r="F47" s="166"/>
      <c r="G47" s="166"/>
      <c r="H47" s="167"/>
      <c r="I47" s="168"/>
      <c r="J47" s="168"/>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si="6"/>
        <v>0</v>
      </c>
      <c r="AB47" s="211" t="str">
        <f t="shared" si="7"/>
        <v/>
      </c>
    </row>
    <row r="48" spans="1:28" s="210" customFormat="1" ht="89.25">
      <c r="A48" s="165"/>
      <c r="B48" s="166"/>
      <c r="C48" s="170"/>
      <c r="D48" s="213"/>
      <c r="E48" s="166"/>
      <c r="F48" s="166"/>
      <c r="G48" s="166"/>
      <c r="H48" s="167"/>
      <c r="I48" s="168"/>
      <c r="J48" s="168"/>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si="6"/>
        <v>0</v>
      </c>
      <c r="AB48" s="211" t="str">
        <f t="shared" si="7"/>
        <v/>
      </c>
    </row>
    <row r="49" spans="1:28" s="210" customFormat="1" ht="38.25">
      <c r="A49" s="165"/>
      <c r="B49" s="166"/>
      <c r="C49" s="170"/>
      <c r="D49" s="213"/>
      <c r="E49" s="166"/>
      <c r="F49" s="166"/>
      <c r="G49" s="166"/>
      <c r="H49" s="167"/>
      <c r="I49" s="168"/>
      <c r="J49" s="168"/>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si="6"/>
        <v>0</v>
      </c>
      <c r="AB49" s="211" t="str">
        <f t="shared" si="7"/>
        <v/>
      </c>
    </row>
    <row r="50" spans="1:28" s="210" customFormat="1" ht="51">
      <c r="A50" s="165"/>
      <c r="B50" s="166"/>
      <c r="C50" s="170"/>
      <c r="D50" s="213"/>
      <c r="E50" s="166"/>
      <c r="F50" s="166"/>
      <c r="G50" s="166"/>
      <c r="H50" s="167"/>
      <c r="I50" s="168"/>
      <c r="J50" s="168"/>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si="6"/>
        <v>0</v>
      </c>
      <c r="AB50" s="211" t="str">
        <f t="shared" si="7"/>
        <v/>
      </c>
    </row>
    <row r="51" spans="1:28" s="210" customFormat="1" ht="63.75">
      <c r="A51" s="165"/>
      <c r="B51" s="166"/>
      <c r="C51" s="170"/>
      <c r="D51" s="213"/>
      <c r="E51" s="166"/>
      <c r="F51" s="166"/>
      <c r="G51" s="166"/>
      <c r="H51" s="167"/>
      <c r="I51" s="168"/>
      <c r="J51" s="168"/>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si="6"/>
        <v>0</v>
      </c>
      <c r="AB51" s="211" t="str">
        <f t="shared" si="7"/>
        <v/>
      </c>
    </row>
    <row r="52" spans="1:28" s="210" customFormat="1" ht="63.75">
      <c r="A52" s="165"/>
      <c r="B52" s="166"/>
      <c r="C52" s="170"/>
      <c r="D52" s="213"/>
      <c r="E52" s="166"/>
      <c r="F52" s="166"/>
      <c r="G52" s="166"/>
      <c r="H52" s="167"/>
      <c r="I52" s="168"/>
      <c r="J52" s="168"/>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si="6"/>
        <v>0</v>
      </c>
      <c r="AB52" s="211" t="str">
        <f t="shared" si="7"/>
        <v/>
      </c>
    </row>
    <row r="53" spans="1:28" s="210" customFormat="1" ht="76.5">
      <c r="A53" s="165"/>
      <c r="B53" s="166"/>
      <c r="C53" s="170"/>
      <c r="D53" s="213"/>
      <c r="E53" s="166"/>
      <c r="F53" s="166"/>
      <c r="G53" s="166"/>
      <c r="H53" s="167"/>
      <c r="I53" s="168"/>
      <c r="J53" s="168"/>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si="6"/>
        <v>0</v>
      </c>
      <c r="AB53" s="211" t="str">
        <f t="shared" si="7"/>
        <v/>
      </c>
    </row>
    <row r="54" spans="1:28" s="210" customFormat="1" ht="76.5">
      <c r="A54" s="165"/>
      <c r="B54" s="166"/>
      <c r="C54" s="170"/>
      <c r="D54" s="213"/>
      <c r="E54" s="166"/>
      <c r="F54" s="166"/>
      <c r="G54" s="166"/>
      <c r="H54" s="167"/>
      <c r="I54" s="168"/>
      <c r="J54" s="168"/>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si="6"/>
        <v>0</v>
      </c>
      <c r="AB54" s="211" t="str">
        <f t="shared" si="7"/>
        <v/>
      </c>
    </row>
    <row r="55" spans="1:28" s="210" customFormat="1" ht="63.75">
      <c r="A55" s="165"/>
      <c r="B55" s="166"/>
      <c r="C55" s="170"/>
      <c r="D55" s="213"/>
      <c r="E55" s="166"/>
      <c r="F55" s="166"/>
      <c r="G55" s="166"/>
      <c r="H55" s="167"/>
      <c r="I55" s="168"/>
      <c r="J55" s="168"/>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si="6"/>
        <v>0</v>
      </c>
      <c r="AB55" s="211" t="str">
        <f t="shared" si="7"/>
        <v/>
      </c>
    </row>
    <row r="56" spans="1:28" s="210" customFormat="1" ht="76.5">
      <c r="A56" s="165"/>
      <c r="B56" s="166"/>
      <c r="C56" s="170"/>
      <c r="D56" s="213"/>
      <c r="E56" s="166"/>
      <c r="F56" s="166"/>
      <c r="G56" s="166"/>
      <c r="H56" s="167"/>
      <c r="I56" s="168"/>
      <c r="J56" s="168"/>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si="6"/>
        <v>0</v>
      </c>
      <c r="AB56" s="211" t="str">
        <f t="shared" si="7"/>
        <v/>
      </c>
    </row>
    <row r="57" spans="1:28" s="210" customFormat="1" ht="76.5">
      <c r="A57" s="165"/>
      <c r="B57" s="166"/>
      <c r="C57" s="170"/>
      <c r="D57" s="213"/>
      <c r="E57" s="166"/>
      <c r="F57" s="166"/>
      <c r="G57" s="166"/>
      <c r="H57" s="167"/>
      <c r="I57" s="168"/>
      <c r="J57" s="168"/>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si="6"/>
        <v>0</v>
      </c>
      <c r="AB57" s="211" t="str">
        <f t="shared" si="7"/>
        <v/>
      </c>
    </row>
    <row r="58" spans="1:28" s="210" customFormat="1" ht="114.75">
      <c r="A58" s="165"/>
      <c r="B58" s="166"/>
      <c r="C58" s="170"/>
      <c r="D58" s="213"/>
      <c r="E58" s="166"/>
      <c r="F58" s="166"/>
      <c r="G58" s="166"/>
      <c r="H58" s="167"/>
      <c r="I58" s="168"/>
      <c r="J58" s="168"/>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si="6"/>
        <v>0</v>
      </c>
      <c r="AB58" s="211" t="str">
        <f t="shared" si="7"/>
        <v/>
      </c>
    </row>
    <row r="59" spans="1:28" s="210" customFormat="1" ht="51">
      <c r="A59" s="165"/>
      <c r="B59" s="166"/>
      <c r="C59" s="170"/>
      <c r="D59" s="213"/>
      <c r="E59" s="166"/>
      <c r="F59" s="166"/>
      <c r="G59" s="166"/>
      <c r="H59" s="167"/>
      <c r="I59" s="168"/>
      <c r="J59" s="168"/>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si="6"/>
        <v>0</v>
      </c>
      <c r="AB59" s="211" t="str">
        <f t="shared" si="7"/>
        <v/>
      </c>
    </row>
    <row r="60" spans="1:28" s="210" customFormat="1" ht="153">
      <c r="A60" s="165"/>
      <c r="B60" s="166"/>
      <c r="C60" s="170"/>
      <c r="D60" s="213"/>
      <c r="E60" s="166"/>
      <c r="F60" s="166"/>
      <c r="G60" s="166"/>
      <c r="H60" s="167"/>
      <c r="I60" s="168"/>
      <c r="J60" s="168"/>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si="6"/>
        <v>0</v>
      </c>
      <c r="AB60" s="211" t="str">
        <f t="shared" si="7"/>
        <v/>
      </c>
    </row>
    <row r="61" spans="1:28" s="210" customFormat="1" ht="76.5">
      <c r="A61" s="165"/>
      <c r="B61" s="166"/>
      <c r="C61" s="170"/>
      <c r="D61" s="213"/>
      <c r="E61" s="166"/>
      <c r="F61" s="166"/>
      <c r="G61" s="166"/>
      <c r="H61" s="167"/>
      <c r="I61" s="168"/>
      <c r="J61" s="168"/>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si="6"/>
        <v>0</v>
      </c>
      <c r="AB61" s="211" t="str">
        <f t="shared" si="7"/>
        <v/>
      </c>
    </row>
    <row r="62" spans="1:28" s="210" customFormat="1" ht="51">
      <c r="A62" s="165"/>
      <c r="B62" s="166"/>
      <c r="C62" s="170"/>
      <c r="D62" s="213"/>
      <c r="E62" s="166"/>
      <c r="F62" s="166"/>
      <c r="G62" s="166"/>
      <c r="H62" s="167"/>
      <c r="I62" s="168"/>
      <c r="J62" s="168"/>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si="6"/>
        <v>0</v>
      </c>
      <c r="AB62" s="211" t="str">
        <f t="shared" si="7"/>
        <v/>
      </c>
    </row>
    <row r="63" spans="1:28" s="210" customFormat="1" ht="25.5">
      <c r="A63" s="165"/>
      <c r="B63" s="166"/>
      <c r="C63" s="170"/>
      <c r="D63" s="213"/>
      <c r="E63" s="166"/>
      <c r="F63" s="166"/>
      <c r="G63" s="166"/>
      <c r="H63" s="167"/>
      <c r="I63" s="168"/>
      <c r="J63" s="168"/>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si="6"/>
        <v>0</v>
      </c>
      <c r="AB63" s="211" t="str">
        <f t="shared" si="7"/>
        <v/>
      </c>
    </row>
    <row r="64" spans="1:28" s="210" customFormat="1" ht="76.5">
      <c r="A64" s="165"/>
      <c r="B64" s="166"/>
      <c r="C64" s="170"/>
      <c r="D64" s="213"/>
      <c r="E64" s="166"/>
      <c r="F64" s="166"/>
      <c r="G64" s="166"/>
      <c r="H64" s="167"/>
      <c r="I64" s="168"/>
      <c r="J64" s="168"/>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si="6"/>
        <v>0</v>
      </c>
      <c r="AB64" s="211" t="str">
        <f t="shared" si="7"/>
        <v/>
      </c>
    </row>
    <row r="65" spans="1:28" s="210" customFormat="1" ht="63.75">
      <c r="A65" s="165"/>
      <c r="B65" s="166"/>
      <c r="C65" s="170"/>
      <c r="D65" s="213"/>
      <c r="E65" s="166"/>
      <c r="F65" s="166"/>
      <c r="G65" s="166"/>
      <c r="H65" s="167"/>
      <c r="I65" s="168"/>
      <c r="J65" s="168"/>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si="6"/>
        <v>0</v>
      </c>
      <c r="AB65" s="211" t="str">
        <f t="shared" si="7"/>
        <v/>
      </c>
    </row>
    <row r="66" spans="1:28" s="210" customFormat="1" ht="63.75">
      <c r="A66" s="165"/>
      <c r="B66" s="166"/>
      <c r="C66" s="170"/>
      <c r="D66" s="213"/>
      <c r="E66" s="166"/>
      <c r="F66" s="166"/>
      <c r="G66" s="166"/>
      <c r="H66" s="167"/>
      <c r="I66" s="168"/>
      <c r="J66" s="168"/>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si="6"/>
        <v>0</v>
      </c>
      <c r="AB66" s="211" t="str">
        <f t="shared" si="7"/>
        <v/>
      </c>
    </row>
    <row r="67" spans="1:28" s="210" customFormat="1" ht="63.75">
      <c r="A67" s="165"/>
      <c r="B67" s="166"/>
      <c r="C67" s="170"/>
      <c r="D67" s="213"/>
      <c r="E67" s="166"/>
      <c r="F67" s="166"/>
      <c r="G67" s="166"/>
      <c r="H67" s="167"/>
      <c r="I67" s="168"/>
      <c r="J67" s="168"/>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si="6"/>
        <v>0</v>
      </c>
      <c r="AB67" s="211" t="str">
        <f t="shared" si="7"/>
        <v/>
      </c>
    </row>
    <row r="68" spans="1:28" s="210" customFormat="1" ht="76.5">
      <c r="A68" s="165"/>
      <c r="B68" s="166"/>
      <c r="C68" s="170"/>
      <c r="D68" s="213"/>
      <c r="E68" s="166"/>
      <c r="F68" s="166"/>
      <c r="G68" s="166"/>
      <c r="H68" s="167"/>
      <c r="I68" s="168"/>
      <c r="J68" s="168"/>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si="6"/>
        <v>0</v>
      </c>
      <c r="AB68" s="211" t="str">
        <f t="shared" si="7"/>
        <v/>
      </c>
    </row>
    <row r="69" spans="1:28" s="210" customFormat="1" ht="51">
      <c r="A69" s="165"/>
      <c r="B69" s="166"/>
      <c r="C69" s="170"/>
      <c r="D69" s="213"/>
      <c r="E69" s="166"/>
      <c r="F69" s="166"/>
      <c r="G69" s="166"/>
      <c r="H69" s="167"/>
      <c r="I69" s="168"/>
      <c r="J69" s="168"/>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si="9">IF(AND(C69="Smelter not listed",OR(LEN(D69)=0,LEN(E69)=0)),1,0)</f>
        <v>0</v>
      </c>
      <c r="AB69" s="211" t="str">
        <f t="shared" ref="AB69" si="10">B69&amp;C69</f>
        <v/>
      </c>
    </row>
    <row r="70" spans="1:28" s="210" customFormat="1" ht="25.5">
      <c r="A70" s="165"/>
      <c r="B70" s="166"/>
      <c r="C70" s="170"/>
      <c r="D70" s="213"/>
      <c r="E70" s="166"/>
      <c r="F70" s="166"/>
      <c r="G70" s="166"/>
      <c r="H70" s="167"/>
      <c r="I70" s="168"/>
      <c r="J70" s="168"/>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si="12">IF(AND(C70="Smelter not listed",OR(LEN(D70)=0,LEN(E70)=0)),1,0)</f>
        <v>0</v>
      </c>
      <c r="AB70" s="211" t="str">
        <f t="shared" ref="AB70:AB101" si="13">B70&amp;C70</f>
        <v/>
      </c>
    </row>
    <row r="71" spans="1:28" s="210" customFormat="1" ht="51">
      <c r="A71" s="165"/>
      <c r="B71" s="166"/>
      <c r="C71" s="170"/>
      <c r="D71" s="213"/>
      <c r="E71" s="166"/>
      <c r="F71" s="166"/>
      <c r="G71" s="166"/>
      <c r="H71" s="167"/>
      <c r="I71" s="168"/>
      <c r="J71" s="168"/>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si="12"/>
        <v>0</v>
      </c>
      <c r="AB71" s="211" t="str">
        <f t="shared" si="13"/>
        <v/>
      </c>
    </row>
    <row r="72" spans="1:28" s="210" customFormat="1" ht="63.75">
      <c r="A72" s="165"/>
      <c r="B72" s="166"/>
      <c r="C72" s="170"/>
      <c r="D72" s="213"/>
      <c r="E72" s="166"/>
      <c r="F72" s="166"/>
      <c r="G72" s="166"/>
      <c r="H72" s="167"/>
      <c r="I72" s="168"/>
      <c r="J72" s="168"/>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si="12"/>
        <v>0</v>
      </c>
      <c r="AB72" s="211" t="str">
        <f t="shared" si="13"/>
        <v/>
      </c>
    </row>
    <row r="73" spans="1:28" s="210" customFormat="1" ht="63.75">
      <c r="A73" s="165"/>
      <c r="B73" s="166"/>
      <c r="C73" s="170"/>
      <c r="D73" s="213"/>
      <c r="E73" s="166"/>
      <c r="F73" s="166"/>
      <c r="G73" s="166"/>
      <c r="H73" s="167"/>
      <c r="I73" s="168"/>
      <c r="J73" s="168"/>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si="12"/>
        <v>0</v>
      </c>
      <c r="AB73" s="211" t="str">
        <f t="shared" si="13"/>
        <v/>
      </c>
    </row>
    <row r="74" spans="1:28" s="210" customFormat="1" ht="63.75">
      <c r="A74" s="165"/>
      <c r="B74" s="166"/>
      <c r="C74" s="170"/>
      <c r="D74" s="213"/>
      <c r="E74" s="166"/>
      <c r="F74" s="166"/>
      <c r="G74" s="166"/>
      <c r="H74" s="167"/>
      <c r="I74" s="168"/>
      <c r="J74" s="168"/>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si="12"/>
        <v>0</v>
      </c>
      <c r="AB74" s="211" t="str">
        <f t="shared" si="13"/>
        <v/>
      </c>
    </row>
    <row r="75" spans="1:28" s="210" customFormat="1" ht="89.25">
      <c r="A75" s="165"/>
      <c r="B75" s="166"/>
      <c r="C75" s="170"/>
      <c r="D75" s="213"/>
      <c r="E75" s="166"/>
      <c r="F75" s="166"/>
      <c r="G75" s="166"/>
      <c r="H75" s="167"/>
      <c r="I75" s="168"/>
      <c r="J75" s="168"/>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si="12"/>
        <v>0</v>
      </c>
      <c r="AB75" s="211" t="str">
        <f t="shared" si="13"/>
        <v/>
      </c>
    </row>
    <row r="76" spans="1:28" s="210" customFormat="1" ht="63.75">
      <c r="A76" s="165"/>
      <c r="B76" s="166"/>
      <c r="C76" s="170"/>
      <c r="D76" s="213"/>
      <c r="E76" s="166"/>
      <c r="F76" s="166"/>
      <c r="G76" s="166"/>
      <c r="H76" s="167"/>
      <c r="I76" s="168"/>
      <c r="J76" s="168"/>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si="12"/>
        <v>0</v>
      </c>
      <c r="AB76" s="211" t="str">
        <f t="shared" si="13"/>
        <v/>
      </c>
    </row>
    <row r="77" spans="1:28" s="210" customFormat="1" ht="51">
      <c r="A77" s="165"/>
      <c r="B77" s="166"/>
      <c r="C77" s="170"/>
      <c r="D77" s="213"/>
      <c r="E77" s="166"/>
      <c r="F77" s="166"/>
      <c r="G77" s="166"/>
      <c r="H77" s="167"/>
      <c r="I77" s="168"/>
      <c r="J77" s="168"/>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si="12"/>
        <v>0</v>
      </c>
      <c r="AB77" s="211" t="str">
        <f t="shared" si="13"/>
        <v/>
      </c>
    </row>
    <row r="78" spans="1:28" s="210" customFormat="1" ht="38.25">
      <c r="A78" s="165"/>
      <c r="B78" s="166"/>
      <c r="C78" s="170"/>
      <c r="D78" s="213"/>
      <c r="E78" s="166"/>
      <c r="F78" s="166"/>
      <c r="G78" s="166"/>
      <c r="H78" s="167"/>
      <c r="I78" s="168"/>
      <c r="J78" s="168"/>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si="12"/>
        <v>0</v>
      </c>
      <c r="AB78" s="211" t="str">
        <f t="shared" si="13"/>
        <v/>
      </c>
    </row>
    <row r="79" spans="1:28" s="210" customFormat="1" ht="102">
      <c r="A79" s="165"/>
      <c r="B79" s="166"/>
      <c r="C79" s="170"/>
      <c r="D79" s="213"/>
      <c r="E79" s="166"/>
      <c r="F79" s="166"/>
      <c r="G79" s="166"/>
      <c r="H79" s="167"/>
      <c r="I79" s="168"/>
      <c r="J79" s="168"/>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si="12"/>
        <v>0</v>
      </c>
      <c r="AB79" s="211" t="str">
        <f t="shared" si="13"/>
        <v/>
      </c>
    </row>
    <row r="80" spans="1:28" s="210" customFormat="1" ht="20.25">
      <c r="A80" s="165"/>
      <c r="B80" s="166"/>
      <c r="C80" s="170"/>
      <c r="D80" s="213"/>
      <c r="E80" s="166"/>
      <c r="F80" s="166"/>
      <c r="G80" s="166"/>
      <c r="H80" s="167"/>
      <c r="I80" s="168"/>
      <c r="J80" s="168"/>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si="12"/>
        <v>0</v>
      </c>
      <c r="AB80" s="211" t="str">
        <f t="shared" si="13"/>
        <v/>
      </c>
    </row>
    <row r="81" spans="1:28" s="210" customFormat="1" ht="76.5">
      <c r="A81" s="165"/>
      <c r="B81" s="166"/>
      <c r="C81" s="170"/>
      <c r="D81" s="213"/>
      <c r="E81" s="166"/>
      <c r="F81" s="166"/>
      <c r="G81" s="166"/>
      <c r="H81" s="167"/>
      <c r="I81" s="168"/>
      <c r="J81" s="168"/>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si="12"/>
        <v>0</v>
      </c>
      <c r="AB81" s="211" t="str">
        <f t="shared" si="13"/>
        <v/>
      </c>
    </row>
    <row r="82" spans="1:28" s="210" customFormat="1" ht="76.5">
      <c r="A82" s="165"/>
      <c r="B82" s="166"/>
      <c r="C82" s="170"/>
      <c r="D82" s="213"/>
      <c r="E82" s="166"/>
      <c r="F82" s="166"/>
      <c r="G82" s="166"/>
      <c r="H82" s="167"/>
      <c r="I82" s="168"/>
      <c r="J82" s="168"/>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si="12"/>
        <v>0</v>
      </c>
      <c r="AB82" s="211" t="str">
        <f t="shared" si="13"/>
        <v/>
      </c>
    </row>
    <row r="83" spans="1:28" s="210" customFormat="1" ht="25.5">
      <c r="A83" s="165"/>
      <c r="B83" s="166"/>
      <c r="C83" s="170"/>
      <c r="D83" s="213"/>
      <c r="E83" s="166"/>
      <c r="F83" s="166"/>
      <c r="G83" s="166"/>
      <c r="H83" s="167"/>
      <c r="I83" s="168"/>
      <c r="J83" s="168"/>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si="12"/>
        <v>0</v>
      </c>
      <c r="AB83" s="211" t="str">
        <f t="shared" si="13"/>
        <v/>
      </c>
    </row>
    <row r="84" spans="1:28" s="210" customFormat="1" ht="63.75">
      <c r="A84" s="165"/>
      <c r="B84" s="166"/>
      <c r="C84" s="170"/>
      <c r="D84" s="213"/>
      <c r="E84" s="166"/>
      <c r="F84" s="166"/>
      <c r="G84" s="166"/>
      <c r="H84" s="167"/>
      <c r="I84" s="168"/>
      <c r="J84" s="168"/>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si="12"/>
        <v>0</v>
      </c>
      <c r="AB84" s="211" t="str">
        <f t="shared" si="13"/>
        <v/>
      </c>
    </row>
    <row r="85" spans="1:28" s="210" customFormat="1" ht="51">
      <c r="A85" s="165"/>
      <c r="B85" s="166"/>
      <c r="C85" s="170"/>
      <c r="D85" s="213"/>
      <c r="E85" s="166"/>
      <c r="F85" s="166"/>
      <c r="G85" s="166"/>
      <c r="H85" s="167"/>
      <c r="I85" s="168"/>
      <c r="J85" s="168"/>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si="12"/>
        <v>0</v>
      </c>
      <c r="AB85" s="211" t="str">
        <f t="shared" si="13"/>
        <v/>
      </c>
    </row>
    <row r="86" spans="1:28" s="210" customFormat="1" ht="76.5">
      <c r="A86" s="165"/>
      <c r="B86" s="166"/>
      <c r="C86" s="170"/>
      <c r="D86" s="213"/>
      <c r="E86" s="166"/>
      <c r="F86" s="166"/>
      <c r="G86" s="166"/>
      <c r="H86" s="167"/>
      <c r="I86" s="168"/>
      <c r="J86" s="168"/>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si="12"/>
        <v>0</v>
      </c>
      <c r="AB86" s="211" t="str">
        <f t="shared" si="13"/>
        <v/>
      </c>
    </row>
    <row r="87" spans="1:28" s="210" customFormat="1" ht="76.5">
      <c r="A87" s="165"/>
      <c r="B87" s="166"/>
      <c r="C87" s="170"/>
      <c r="D87" s="213"/>
      <c r="E87" s="166"/>
      <c r="F87" s="166"/>
      <c r="G87" s="166"/>
      <c r="H87" s="167"/>
      <c r="I87" s="168"/>
      <c r="J87" s="168"/>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si="12"/>
        <v>0</v>
      </c>
      <c r="AB87" s="211" t="str">
        <f t="shared" si="13"/>
        <v/>
      </c>
    </row>
    <row r="88" spans="1:28" s="210" customFormat="1" ht="89.25">
      <c r="A88" s="165"/>
      <c r="B88" s="166"/>
      <c r="C88" s="170"/>
      <c r="D88" s="213"/>
      <c r="E88" s="166"/>
      <c r="F88" s="166"/>
      <c r="G88" s="166"/>
      <c r="H88" s="167"/>
      <c r="I88" s="168"/>
      <c r="J88" s="168"/>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si="12"/>
        <v>0</v>
      </c>
      <c r="AB88" s="211" t="str">
        <f t="shared" si="13"/>
        <v/>
      </c>
    </row>
    <row r="89" spans="1:28" s="210" customFormat="1" ht="89.25">
      <c r="A89" s="165"/>
      <c r="B89" s="166"/>
      <c r="C89" s="170"/>
      <c r="D89" s="213"/>
      <c r="E89" s="166"/>
      <c r="F89" s="166"/>
      <c r="G89" s="166"/>
      <c r="H89" s="167"/>
      <c r="I89" s="168"/>
      <c r="J89" s="168"/>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si="12"/>
        <v>0</v>
      </c>
      <c r="AB89" s="211" t="str">
        <f t="shared" si="13"/>
        <v/>
      </c>
    </row>
    <row r="90" spans="1:28" s="210" customFormat="1" ht="89.25">
      <c r="A90" s="165"/>
      <c r="B90" s="166"/>
      <c r="C90" s="170"/>
      <c r="D90" s="213"/>
      <c r="E90" s="166"/>
      <c r="F90" s="166"/>
      <c r="G90" s="166"/>
      <c r="H90" s="167"/>
      <c r="I90" s="168"/>
      <c r="J90" s="168"/>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si="12"/>
        <v>0</v>
      </c>
      <c r="AB90" s="211" t="str">
        <f t="shared" si="13"/>
        <v/>
      </c>
    </row>
    <row r="91" spans="1:28" s="210" customFormat="1" ht="102">
      <c r="A91" s="165"/>
      <c r="B91" s="166"/>
      <c r="C91" s="170"/>
      <c r="D91" s="213"/>
      <c r="E91" s="166"/>
      <c r="F91" s="166"/>
      <c r="G91" s="166"/>
      <c r="H91" s="167"/>
      <c r="I91" s="168"/>
      <c r="J91" s="168"/>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si="12"/>
        <v>0</v>
      </c>
      <c r="AB91" s="211" t="str">
        <f t="shared" si="13"/>
        <v/>
      </c>
    </row>
    <row r="92" spans="1:28" s="210" customFormat="1" ht="63.75">
      <c r="A92" s="165"/>
      <c r="B92" s="166"/>
      <c r="C92" s="170"/>
      <c r="D92" s="213"/>
      <c r="E92" s="166"/>
      <c r="F92" s="166"/>
      <c r="G92" s="166"/>
      <c r="H92" s="167"/>
      <c r="I92" s="168"/>
      <c r="J92" s="168"/>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si="12"/>
        <v>0</v>
      </c>
      <c r="AB92" s="211" t="str">
        <f t="shared" si="13"/>
        <v/>
      </c>
    </row>
    <row r="93" spans="1:28" s="210" customFormat="1" ht="63.75">
      <c r="A93" s="165"/>
      <c r="B93" s="166"/>
      <c r="C93" s="170"/>
      <c r="D93" s="213"/>
      <c r="E93" s="166"/>
      <c r="F93" s="166"/>
      <c r="G93" s="166"/>
      <c r="H93" s="167"/>
      <c r="I93" s="168"/>
      <c r="J93" s="168"/>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si="12"/>
        <v>0</v>
      </c>
      <c r="AB93" s="211" t="str">
        <f t="shared" si="13"/>
        <v/>
      </c>
    </row>
    <row r="94" spans="1:28" s="210" customFormat="1" ht="63.75">
      <c r="A94" s="165"/>
      <c r="B94" s="166"/>
      <c r="C94" s="170"/>
      <c r="D94" s="213"/>
      <c r="E94" s="166"/>
      <c r="F94" s="166"/>
      <c r="G94" s="166"/>
      <c r="H94" s="167"/>
      <c r="I94" s="168"/>
      <c r="J94" s="168"/>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si="12"/>
        <v>0</v>
      </c>
      <c r="AB94" s="211" t="str">
        <f t="shared" si="13"/>
        <v/>
      </c>
    </row>
    <row r="95" spans="1:28" s="210" customFormat="1" ht="89.25">
      <c r="A95" s="165"/>
      <c r="B95" s="166"/>
      <c r="C95" s="170"/>
      <c r="D95" s="213"/>
      <c r="E95" s="166"/>
      <c r="F95" s="166"/>
      <c r="G95" s="166"/>
      <c r="H95" s="167"/>
      <c r="I95" s="168"/>
      <c r="J95" s="168"/>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si="12"/>
        <v>0</v>
      </c>
      <c r="AB95" s="211" t="str">
        <f t="shared" si="13"/>
        <v/>
      </c>
    </row>
    <row r="96" spans="1:28" s="210" customFormat="1" ht="51">
      <c r="A96" s="165"/>
      <c r="B96" s="166"/>
      <c r="C96" s="170"/>
      <c r="D96" s="213"/>
      <c r="E96" s="166"/>
      <c r="F96" s="166"/>
      <c r="G96" s="166"/>
      <c r="H96" s="167"/>
      <c r="I96" s="168"/>
      <c r="J96" s="168"/>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si="12"/>
        <v>0</v>
      </c>
      <c r="AB96" s="211" t="str">
        <f t="shared" si="13"/>
        <v/>
      </c>
    </row>
    <row r="97" spans="1:28" s="210" customFormat="1" ht="51">
      <c r="A97" s="165"/>
      <c r="B97" s="166"/>
      <c r="C97" s="170"/>
      <c r="D97" s="213"/>
      <c r="E97" s="166"/>
      <c r="F97" s="166"/>
      <c r="G97" s="166"/>
      <c r="H97" s="167"/>
      <c r="I97" s="168"/>
      <c r="J97" s="168"/>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si="12"/>
        <v>0</v>
      </c>
      <c r="AB97" s="211" t="str">
        <f t="shared" si="13"/>
        <v/>
      </c>
    </row>
    <row r="98" spans="1:28" s="210" customFormat="1" ht="25.5">
      <c r="A98" s="165"/>
      <c r="B98" s="166"/>
      <c r="C98" s="170"/>
      <c r="D98" s="213"/>
      <c r="E98" s="166"/>
      <c r="F98" s="166"/>
      <c r="G98" s="166"/>
      <c r="H98" s="167"/>
      <c r="I98" s="168"/>
      <c r="J98" s="168"/>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si="12"/>
        <v>0</v>
      </c>
      <c r="AB98" s="211" t="str">
        <f t="shared" si="13"/>
        <v/>
      </c>
    </row>
    <row r="99" spans="1:28" s="210" customFormat="1" ht="25.5">
      <c r="A99" s="165"/>
      <c r="B99" s="166"/>
      <c r="C99" s="170"/>
      <c r="D99" s="213"/>
      <c r="E99" s="166"/>
      <c r="F99" s="166"/>
      <c r="G99" s="166"/>
      <c r="H99" s="167"/>
      <c r="I99" s="168"/>
      <c r="J99" s="168"/>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si="12"/>
        <v>0</v>
      </c>
      <c r="AB99" s="211" t="str">
        <f t="shared" si="13"/>
        <v/>
      </c>
    </row>
    <row r="100" spans="1:28" s="210" customFormat="1" ht="25.5">
      <c r="A100" s="165"/>
      <c r="B100" s="166"/>
      <c r="C100" s="170"/>
      <c r="D100" s="213"/>
      <c r="E100" s="166"/>
      <c r="F100" s="166"/>
      <c r="G100" s="166"/>
      <c r="H100" s="167"/>
      <c r="I100" s="168"/>
      <c r="J100" s="168"/>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si="12"/>
        <v>0</v>
      </c>
      <c r="AB100" s="211" t="str">
        <f t="shared" si="13"/>
        <v/>
      </c>
    </row>
    <row r="101" spans="1:28" s="210" customFormat="1" ht="25.5">
      <c r="A101" s="165"/>
      <c r="B101" s="166"/>
      <c r="C101" s="170"/>
      <c r="D101" s="213"/>
      <c r="E101" s="166"/>
      <c r="F101" s="166"/>
      <c r="G101" s="166"/>
      <c r="H101" s="167"/>
      <c r="I101" s="168"/>
      <c r="J101" s="168"/>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si="12"/>
        <v>0</v>
      </c>
      <c r="AB101" s="211" t="str">
        <f t="shared" si="13"/>
        <v/>
      </c>
    </row>
    <row r="102" spans="1:28" s="210" customFormat="1" ht="76.5">
      <c r="A102" s="165"/>
      <c r="B102" s="166"/>
      <c r="C102" s="170"/>
      <c r="D102" s="213"/>
      <c r="E102" s="166"/>
      <c r="F102" s="166"/>
      <c r="G102" s="166"/>
      <c r="H102" s="167"/>
      <c r="I102" s="168"/>
      <c r="J102" s="168"/>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si="15">IF(AND(C102="Smelter not listed",OR(LEN(D102)=0,LEN(E102)=0)),1,0)</f>
        <v>0</v>
      </c>
      <c r="AB102" s="211" t="str">
        <f t="shared" ref="AB102:AB132" si="16">B102&amp;C102</f>
        <v/>
      </c>
    </row>
    <row r="103" spans="1:28" s="210" customFormat="1" ht="76.5">
      <c r="A103" s="165"/>
      <c r="B103" s="166"/>
      <c r="C103" s="170"/>
      <c r="D103" s="213"/>
      <c r="E103" s="166"/>
      <c r="F103" s="166"/>
      <c r="G103" s="166"/>
      <c r="H103" s="167"/>
      <c r="I103" s="168"/>
      <c r="J103" s="168"/>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si="15"/>
        <v>0</v>
      </c>
      <c r="AB103" s="211" t="str">
        <f t="shared" si="16"/>
        <v/>
      </c>
    </row>
    <row r="104" spans="1:28" s="210" customFormat="1" ht="76.5">
      <c r="A104" s="165"/>
      <c r="B104" s="166"/>
      <c r="C104" s="170"/>
      <c r="D104" s="213"/>
      <c r="E104" s="166"/>
      <c r="F104" s="166"/>
      <c r="G104" s="166"/>
      <c r="H104" s="167"/>
      <c r="I104" s="168"/>
      <c r="J104" s="168"/>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si="15"/>
        <v>0</v>
      </c>
      <c r="AB104" s="211" t="str">
        <f t="shared" si="16"/>
        <v/>
      </c>
    </row>
    <row r="105" spans="1:28" s="210" customFormat="1" ht="76.5">
      <c r="A105" s="165"/>
      <c r="B105" s="166"/>
      <c r="C105" s="170"/>
      <c r="D105" s="213"/>
      <c r="E105" s="166"/>
      <c r="F105" s="166"/>
      <c r="G105" s="166"/>
      <c r="H105" s="167"/>
      <c r="I105" s="168"/>
      <c r="J105" s="168"/>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si="15"/>
        <v>0</v>
      </c>
      <c r="AB105" s="211" t="str">
        <f t="shared" si="16"/>
        <v/>
      </c>
    </row>
    <row r="106" spans="1:28" s="210" customFormat="1" ht="89.25">
      <c r="A106" s="165"/>
      <c r="B106" s="166"/>
      <c r="C106" s="170"/>
      <c r="D106" s="213"/>
      <c r="E106" s="166"/>
      <c r="F106" s="166"/>
      <c r="G106" s="166"/>
      <c r="H106" s="167"/>
      <c r="I106" s="168"/>
      <c r="J106" s="168"/>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si="15"/>
        <v>0</v>
      </c>
      <c r="AB106" s="211" t="str">
        <f t="shared" si="16"/>
        <v/>
      </c>
    </row>
    <row r="107" spans="1:28" s="210" customFormat="1" ht="76.5">
      <c r="A107" s="165"/>
      <c r="B107" s="166"/>
      <c r="C107" s="170"/>
      <c r="D107" s="213"/>
      <c r="E107" s="166"/>
      <c r="F107" s="166"/>
      <c r="G107" s="166"/>
      <c r="H107" s="167"/>
      <c r="I107" s="168"/>
      <c r="J107" s="168"/>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si="15"/>
        <v>0</v>
      </c>
      <c r="AB107" s="211" t="str">
        <f t="shared" si="16"/>
        <v/>
      </c>
    </row>
    <row r="108" spans="1:28" s="210" customFormat="1" ht="63.75">
      <c r="A108" s="165"/>
      <c r="B108" s="166"/>
      <c r="C108" s="170"/>
      <c r="D108" s="213"/>
      <c r="E108" s="166"/>
      <c r="F108" s="166"/>
      <c r="G108" s="166"/>
      <c r="H108" s="167"/>
      <c r="I108" s="168"/>
      <c r="J108" s="168"/>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si="15"/>
        <v>0</v>
      </c>
      <c r="AB108" s="211" t="str">
        <f t="shared" si="16"/>
        <v/>
      </c>
    </row>
    <row r="109" spans="1:28" s="210" customFormat="1" ht="63.75">
      <c r="A109" s="165"/>
      <c r="B109" s="166"/>
      <c r="C109" s="170"/>
      <c r="D109" s="213"/>
      <c r="E109" s="166"/>
      <c r="F109" s="166"/>
      <c r="G109" s="166"/>
      <c r="H109" s="167"/>
      <c r="I109" s="168"/>
      <c r="J109" s="168"/>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si="15"/>
        <v>0</v>
      </c>
      <c r="AB109" s="211" t="str">
        <f t="shared" si="16"/>
        <v/>
      </c>
    </row>
    <row r="110" spans="1:28" s="210" customFormat="1" ht="102">
      <c r="A110" s="165"/>
      <c r="B110" s="166"/>
      <c r="C110" s="170"/>
      <c r="D110" s="213"/>
      <c r="E110" s="166"/>
      <c r="F110" s="166"/>
      <c r="G110" s="166"/>
      <c r="H110" s="167"/>
      <c r="I110" s="168"/>
      <c r="J110" s="168"/>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si="15"/>
        <v>0</v>
      </c>
      <c r="AB110" s="211" t="str">
        <f t="shared" si="16"/>
        <v/>
      </c>
    </row>
    <row r="111" spans="1:28" s="210" customFormat="1" ht="63.75">
      <c r="A111" s="165"/>
      <c r="B111" s="166"/>
      <c r="C111" s="170"/>
      <c r="D111" s="213"/>
      <c r="E111" s="166"/>
      <c r="F111" s="166"/>
      <c r="G111" s="166"/>
      <c r="H111" s="167"/>
      <c r="I111" s="168"/>
      <c r="J111" s="168"/>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si="15"/>
        <v>0</v>
      </c>
      <c r="AB111" s="211" t="str">
        <f t="shared" si="16"/>
        <v/>
      </c>
    </row>
    <row r="112" spans="1:28" s="210" customFormat="1" ht="76.5">
      <c r="A112" s="165"/>
      <c r="B112" s="166"/>
      <c r="C112" s="170"/>
      <c r="D112" s="213"/>
      <c r="E112" s="166"/>
      <c r="F112" s="166"/>
      <c r="G112" s="166"/>
      <c r="H112" s="167"/>
      <c r="I112" s="168"/>
      <c r="J112" s="168"/>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si="15"/>
        <v>0</v>
      </c>
      <c r="AB112" s="211" t="str">
        <f t="shared" si="16"/>
        <v/>
      </c>
    </row>
    <row r="113" spans="1:28" s="210" customFormat="1" ht="89.25">
      <c r="A113" s="165"/>
      <c r="B113" s="166"/>
      <c r="C113" s="170"/>
      <c r="D113" s="213"/>
      <c r="E113" s="166"/>
      <c r="F113" s="166"/>
      <c r="G113" s="166"/>
      <c r="H113" s="167"/>
      <c r="I113" s="168"/>
      <c r="J113" s="168"/>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si="15"/>
        <v>0</v>
      </c>
      <c r="AB113" s="211" t="str">
        <f t="shared" si="16"/>
        <v/>
      </c>
    </row>
    <row r="114" spans="1:28" s="210" customFormat="1" ht="63.75">
      <c r="A114" s="165"/>
      <c r="B114" s="166"/>
      <c r="C114" s="170"/>
      <c r="D114" s="213"/>
      <c r="E114" s="166"/>
      <c r="F114" s="166"/>
      <c r="G114" s="166"/>
      <c r="H114" s="167"/>
      <c r="I114" s="168"/>
      <c r="J114" s="168"/>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si="15"/>
        <v>0</v>
      </c>
      <c r="AB114" s="211" t="str">
        <f t="shared" si="16"/>
        <v/>
      </c>
    </row>
    <row r="115" spans="1:28" s="210" customFormat="1" ht="63.75">
      <c r="A115" s="165"/>
      <c r="B115" s="166"/>
      <c r="C115" s="170"/>
      <c r="D115" s="213"/>
      <c r="E115" s="166"/>
      <c r="F115" s="166"/>
      <c r="G115" s="166"/>
      <c r="H115" s="167"/>
      <c r="I115" s="168"/>
      <c r="J115" s="168"/>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si="15"/>
        <v>0</v>
      </c>
      <c r="AB115" s="211" t="str">
        <f t="shared" si="16"/>
        <v/>
      </c>
    </row>
    <row r="116" spans="1:28" s="210" customFormat="1" ht="38.25">
      <c r="A116" s="165"/>
      <c r="B116" s="166"/>
      <c r="C116" s="170"/>
      <c r="D116" s="213"/>
      <c r="E116" s="166"/>
      <c r="F116" s="166"/>
      <c r="G116" s="166"/>
      <c r="H116" s="167"/>
      <c r="I116" s="168"/>
      <c r="J116" s="168"/>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si="15"/>
        <v>0</v>
      </c>
      <c r="AB116" s="211" t="str">
        <f t="shared" si="16"/>
        <v/>
      </c>
    </row>
    <row r="117" spans="1:28" s="210" customFormat="1" ht="89.25">
      <c r="A117" s="165"/>
      <c r="B117" s="166"/>
      <c r="C117" s="170"/>
      <c r="D117" s="213"/>
      <c r="E117" s="166"/>
      <c r="F117" s="166"/>
      <c r="G117" s="166"/>
      <c r="H117" s="167"/>
      <c r="I117" s="168"/>
      <c r="J117" s="168"/>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si="15"/>
        <v>0</v>
      </c>
      <c r="AB117" s="211" t="str">
        <f t="shared" si="16"/>
        <v/>
      </c>
    </row>
    <row r="118" spans="1:28" s="210" customFormat="1" ht="76.5">
      <c r="A118" s="165"/>
      <c r="B118" s="166"/>
      <c r="C118" s="170"/>
      <c r="D118" s="213"/>
      <c r="E118" s="166"/>
      <c r="F118" s="166"/>
      <c r="G118" s="166"/>
      <c r="H118" s="167"/>
      <c r="I118" s="168"/>
      <c r="J118" s="168"/>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si="15"/>
        <v>0</v>
      </c>
      <c r="AB118" s="211" t="str">
        <f t="shared" si="16"/>
        <v/>
      </c>
    </row>
    <row r="119" spans="1:28" s="210" customFormat="1" ht="63.75">
      <c r="A119" s="165"/>
      <c r="B119" s="166"/>
      <c r="C119" s="170"/>
      <c r="D119" s="213"/>
      <c r="E119" s="166"/>
      <c r="F119" s="166"/>
      <c r="G119" s="166"/>
      <c r="H119" s="167"/>
      <c r="I119" s="168"/>
      <c r="J119" s="168"/>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si="15"/>
        <v>0</v>
      </c>
      <c r="AB119" s="211" t="str">
        <f t="shared" si="16"/>
        <v/>
      </c>
    </row>
    <row r="120" spans="1:28" s="210" customFormat="1" ht="51">
      <c r="A120" s="165"/>
      <c r="B120" s="166"/>
      <c r="C120" s="170"/>
      <c r="D120" s="213"/>
      <c r="E120" s="166"/>
      <c r="F120" s="166"/>
      <c r="G120" s="166"/>
      <c r="H120" s="167"/>
      <c r="I120" s="168"/>
      <c r="J120" s="168"/>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si="15"/>
        <v>0</v>
      </c>
      <c r="AB120" s="211" t="str">
        <f t="shared" si="16"/>
        <v/>
      </c>
    </row>
    <row r="121" spans="1:28" s="210" customFormat="1" ht="63.75">
      <c r="A121" s="165"/>
      <c r="B121" s="166"/>
      <c r="C121" s="170"/>
      <c r="D121" s="213"/>
      <c r="E121" s="166"/>
      <c r="F121" s="166"/>
      <c r="G121" s="166"/>
      <c r="H121" s="167"/>
      <c r="I121" s="168"/>
      <c r="J121" s="168"/>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si="15"/>
        <v>0</v>
      </c>
      <c r="AB121" s="211" t="str">
        <f t="shared" si="16"/>
        <v/>
      </c>
    </row>
    <row r="122" spans="1:28" s="210" customFormat="1" ht="51">
      <c r="A122" s="165"/>
      <c r="B122" s="166"/>
      <c r="C122" s="170"/>
      <c r="D122" s="213"/>
      <c r="E122" s="166"/>
      <c r="F122" s="166"/>
      <c r="G122" s="166"/>
      <c r="H122" s="167"/>
      <c r="I122" s="168"/>
      <c r="J122" s="168"/>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si="15"/>
        <v>0</v>
      </c>
      <c r="AB122" s="211" t="str">
        <f t="shared" si="16"/>
        <v/>
      </c>
    </row>
    <row r="123" spans="1:28" s="210" customFormat="1" ht="63.75">
      <c r="A123" s="165"/>
      <c r="B123" s="166"/>
      <c r="C123" s="170"/>
      <c r="D123" s="213"/>
      <c r="E123" s="166"/>
      <c r="F123" s="166"/>
      <c r="G123" s="166"/>
      <c r="H123" s="167"/>
      <c r="I123" s="168"/>
      <c r="J123" s="168"/>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si="15"/>
        <v>0</v>
      </c>
      <c r="AB123" s="211" t="str">
        <f t="shared" si="16"/>
        <v/>
      </c>
    </row>
    <row r="124" spans="1:28" s="210" customFormat="1" ht="38.25">
      <c r="A124" s="165"/>
      <c r="B124" s="166"/>
      <c r="C124" s="170"/>
      <c r="D124" s="213"/>
      <c r="E124" s="166"/>
      <c r="F124" s="166"/>
      <c r="G124" s="166"/>
      <c r="H124" s="167"/>
      <c r="I124" s="168"/>
      <c r="J124" s="168"/>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si="15"/>
        <v>0</v>
      </c>
      <c r="AB124" s="211" t="str">
        <f t="shared" si="16"/>
        <v/>
      </c>
    </row>
    <row r="125" spans="1:28" s="210" customFormat="1" ht="51">
      <c r="A125" s="165"/>
      <c r="B125" s="166"/>
      <c r="C125" s="170"/>
      <c r="D125" s="213"/>
      <c r="E125" s="166"/>
      <c r="F125" s="166"/>
      <c r="G125" s="166"/>
      <c r="H125" s="167"/>
      <c r="I125" s="168"/>
      <c r="J125" s="168"/>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si="15"/>
        <v>0</v>
      </c>
      <c r="AB125" s="211" t="str">
        <f t="shared" si="16"/>
        <v/>
      </c>
    </row>
    <row r="126" spans="1:28" s="210" customFormat="1" ht="51">
      <c r="A126" s="165"/>
      <c r="B126" s="166"/>
      <c r="C126" s="170"/>
      <c r="D126" s="213"/>
      <c r="E126" s="166"/>
      <c r="F126" s="166"/>
      <c r="G126" s="166"/>
      <c r="H126" s="167"/>
      <c r="I126" s="168"/>
      <c r="J126" s="168"/>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si="15"/>
        <v>0</v>
      </c>
      <c r="AB126" s="211" t="str">
        <f t="shared" si="16"/>
        <v/>
      </c>
    </row>
    <row r="127" spans="1:28" s="210" customFormat="1" ht="51">
      <c r="A127" s="165"/>
      <c r="B127" s="166"/>
      <c r="C127" s="170"/>
      <c r="D127" s="213"/>
      <c r="E127" s="166"/>
      <c r="F127" s="166"/>
      <c r="G127" s="166"/>
      <c r="H127" s="167"/>
      <c r="I127" s="168"/>
      <c r="J127" s="168"/>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si="15"/>
        <v>0</v>
      </c>
      <c r="AB127" s="211" t="str">
        <f t="shared" si="16"/>
        <v/>
      </c>
    </row>
    <row r="128" spans="1:28" s="210" customFormat="1" ht="51">
      <c r="A128" s="165"/>
      <c r="B128" s="166"/>
      <c r="C128" s="170"/>
      <c r="D128" s="213"/>
      <c r="E128" s="166"/>
      <c r="F128" s="166"/>
      <c r="G128" s="166"/>
      <c r="H128" s="167"/>
      <c r="I128" s="168"/>
      <c r="J128" s="168"/>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si="15"/>
        <v>0</v>
      </c>
      <c r="AB128" s="211" t="str">
        <f t="shared" si="16"/>
        <v/>
      </c>
    </row>
    <row r="129" spans="1:28" s="210" customFormat="1" ht="51">
      <c r="A129" s="165"/>
      <c r="B129" s="166"/>
      <c r="C129" s="170"/>
      <c r="D129" s="213"/>
      <c r="E129" s="166"/>
      <c r="F129" s="166"/>
      <c r="G129" s="166"/>
      <c r="H129" s="167"/>
      <c r="I129" s="168"/>
      <c r="J129" s="168"/>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si="15"/>
        <v>0</v>
      </c>
      <c r="AB129" s="211" t="str">
        <f t="shared" si="16"/>
        <v/>
      </c>
    </row>
    <row r="130" spans="1:28" s="210" customFormat="1" ht="63.75">
      <c r="A130" s="165"/>
      <c r="B130" s="166"/>
      <c r="C130" s="170"/>
      <c r="D130" s="213"/>
      <c r="E130" s="166"/>
      <c r="F130" s="166"/>
      <c r="G130" s="166"/>
      <c r="H130" s="167"/>
      <c r="I130" s="168"/>
      <c r="J130" s="168"/>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si="15"/>
        <v>0</v>
      </c>
      <c r="AB130" s="211" t="str">
        <f t="shared" si="16"/>
        <v/>
      </c>
    </row>
    <row r="131" spans="1:28" s="210" customFormat="1" ht="51">
      <c r="A131" s="165"/>
      <c r="B131" s="166"/>
      <c r="C131" s="170"/>
      <c r="D131" s="213"/>
      <c r="E131" s="166"/>
      <c r="F131" s="166"/>
      <c r="G131" s="166"/>
      <c r="H131" s="167"/>
      <c r="I131" s="168"/>
      <c r="J131" s="168"/>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si="15"/>
        <v>0</v>
      </c>
      <c r="AB131" s="211" t="str">
        <f t="shared" si="16"/>
        <v/>
      </c>
    </row>
    <row r="132" spans="1:28" s="210" customFormat="1" ht="38.25">
      <c r="A132" s="165"/>
      <c r="B132" s="166"/>
      <c r="C132" s="170"/>
      <c r="D132" s="213"/>
      <c r="E132" s="166"/>
      <c r="F132" s="166"/>
      <c r="G132" s="166"/>
      <c r="H132" s="167"/>
      <c r="I132" s="168"/>
      <c r="J132" s="168"/>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si="15"/>
        <v>0</v>
      </c>
      <c r="AB132" s="211" t="str">
        <f t="shared" si="16"/>
        <v/>
      </c>
    </row>
    <row r="133" spans="1:28" s="210" customFormat="1" ht="51">
      <c r="A133" s="165"/>
      <c r="B133" s="166"/>
      <c r="C133" s="170"/>
      <c r="D133" s="213"/>
      <c r="E133" s="166"/>
      <c r="F133" s="166"/>
      <c r="G133" s="166"/>
      <c r="H133" s="167"/>
      <c r="I133" s="168"/>
      <c r="J133" s="168"/>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si="18">IF(AND(C133="Smelter not listed",OR(LEN(D133)=0,LEN(E133)=0)),1,0)</f>
        <v>0</v>
      </c>
      <c r="AB133" s="211" t="str">
        <f t="shared" ref="AB133" si="19">B133&amp;C133</f>
        <v/>
      </c>
    </row>
    <row r="134" spans="1:28" s="210" customFormat="1" ht="51">
      <c r="A134" s="165"/>
      <c r="B134" s="166"/>
      <c r="C134" s="170"/>
      <c r="D134" s="213"/>
      <c r="E134" s="166"/>
      <c r="F134" s="166"/>
      <c r="G134" s="166"/>
      <c r="H134" s="167"/>
      <c r="I134" s="168"/>
      <c r="J134" s="168"/>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si="21">IF(AND(C134="Smelter not listed",OR(LEN(D134)=0,LEN(E134)=0)),1,0)</f>
        <v>0</v>
      </c>
      <c r="AB134" s="211" t="str">
        <f t="shared" ref="AB134:AB165" si="22">B134&amp;C134</f>
        <v/>
      </c>
    </row>
    <row r="135" spans="1:28" s="210" customFormat="1" ht="51">
      <c r="A135" s="165"/>
      <c r="B135" s="166"/>
      <c r="C135" s="170"/>
      <c r="D135" s="213"/>
      <c r="E135" s="166"/>
      <c r="F135" s="166"/>
      <c r="G135" s="166"/>
      <c r="H135" s="167"/>
      <c r="I135" s="168"/>
      <c r="J135" s="168"/>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si="21"/>
        <v>0</v>
      </c>
      <c r="AB135" s="211" t="str">
        <f t="shared" si="22"/>
        <v/>
      </c>
    </row>
    <row r="136" spans="1:28" s="210" customFormat="1" ht="51">
      <c r="A136" s="165"/>
      <c r="B136" s="166"/>
      <c r="C136" s="170"/>
      <c r="D136" s="213"/>
      <c r="E136" s="166"/>
      <c r="F136" s="166"/>
      <c r="G136" s="166"/>
      <c r="H136" s="167"/>
      <c r="I136" s="168"/>
      <c r="J136" s="168"/>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si="21"/>
        <v>0</v>
      </c>
      <c r="AB136" s="211" t="str">
        <f t="shared" si="22"/>
        <v/>
      </c>
    </row>
    <row r="137" spans="1:28" s="210" customFormat="1" ht="25.5">
      <c r="A137" s="165"/>
      <c r="B137" s="166"/>
      <c r="C137" s="170"/>
      <c r="D137" s="213"/>
      <c r="E137" s="166"/>
      <c r="F137" s="166"/>
      <c r="G137" s="166"/>
      <c r="H137" s="167"/>
      <c r="I137" s="168"/>
      <c r="J137" s="168"/>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si="21"/>
        <v>0</v>
      </c>
      <c r="AB137" s="211" t="str">
        <f t="shared" si="22"/>
        <v/>
      </c>
    </row>
    <row r="138" spans="1:28" s="210" customFormat="1" ht="51">
      <c r="A138" s="165"/>
      <c r="B138" s="166"/>
      <c r="C138" s="170"/>
      <c r="D138" s="213"/>
      <c r="E138" s="166"/>
      <c r="F138" s="166"/>
      <c r="G138" s="166"/>
      <c r="H138" s="167"/>
      <c r="I138" s="168"/>
      <c r="J138" s="168"/>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si="21"/>
        <v>0</v>
      </c>
      <c r="AB138" s="211" t="str">
        <f t="shared" si="22"/>
        <v/>
      </c>
    </row>
    <row r="139" spans="1:28" s="210" customFormat="1" ht="51">
      <c r="A139" s="165"/>
      <c r="B139" s="166"/>
      <c r="C139" s="170"/>
      <c r="D139" s="213"/>
      <c r="E139" s="166"/>
      <c r="F139" s="166"/>
      <c r="G139" s="166"/>
      <c r="H139" s="167"/>
      <c r="I139" s="168"/>
      <c r="J139" s="168"/>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si="21"/>
        <v>0</v>
      </c>
      <c r="AB139" s="211" t="str">
        <f t="shared" si="22"/>
        <v/>
      </c>
    </row>
    <row r="140" spans="1:28" s="210" customFormat="1" ht="51">
      <c r="A140" s="165"/>
      <c r="B140" s="166"/>
      <c r="C140" s="170"/>
      <c r="D140" s="213"/>
      <c r="E140" s="166"/>
      <c r="F140" s="166"/>
      <c r="G140" s="166"/>
      <c r="H140" s="167"/>
      <c r="I140" s="168"/>
      <c r="J140" s="168"/>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si="21"/>
        <v>0</v>
      </c>
      <c r="AB140" s="211" t="str">
        <f t="shared" si="22"/>
        <v/>
      </c>
    </row>
    <row r="141" spans="1:28" s="210" customFormat="1" ht="51">
      <c r="A141" s="165"/>
      <c r="B141" s="166"/>
      <c r="C141" s="170"/>
      <c r="D141" s="213"/>
      <c r="E141" s="166"/>
      <c r="F141" s="166"/>
      <c r="G141" s="166"/>
      <c r="H141" s="167"/>
      <c r="I141" s="168"/>
      <c r="J141" s="168"/>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si="21"/>
        <v>0</v>
      </c>
      <c r="AB141" s="211" t="str">
        <f t="shared" si="22"/>
        <v/>
      </c>
    </row>
    <row r="142" spans="1:28" s="210" customFormat="1" ht="51">
      <c r="A142" s="165"/>
      <c r="B142" s="166"/>
      <c r="C142" s="170"/>
      <c r="D142" s="213"/>
      <c r="E142" s="166"/>
      <c r="F142" s="166"/>
      <c r="G142" s="166"/>
      <c r="H142" s="167"/>
      <c r="I142" s="168"/>
      <c r="J142" s="168"/>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si="21"/>
        <v>0</v>
      </c>
      <c r="AB142" s="211" t="str">
        <f t="shared" si="22"/>
        <v/>
      </c>
    </row>
    <row r="143" spans="1:28" s="210" customFormat="1" ht="38.25">
      <c r="A143" s="165"/>
      <c r="B143" s="166"/>
      <c r="C143" s="170"/>
      <c r="D143" s="213"/>
      <c r="E143" s="166"/>
      <c r="F143" s="166"/>
      <c r="G143" s="166"/>
      <c r="H143" s="167"/>
      <c r="I143" s="168"/>
      <c r="J143" s="168"/>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si="21"/>
        <v>0</v>
      </c>
      <c r="AB143" s="211" t="str">
        <f t="shared" si="22"/>
        <v/>
      </c>
    </row>
    <row r="144" spans="1:28" s="210" customFormat="1" ht="38.25">
      <c r="A144" s="165"/>
      <c r="B144" s="166"/>
      <c r="C144" s="170"/>
      <c r="D144" s="213"/>
      <c r="E144" s="166"/>
      <c r="F144" s="166"/>
      <c r="G144" s="166"/>
      <c r="H144" s="167"/>
      <c r="I144" s="168"/>
      <c r="J144" s="168"/>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si="21"/>
        <v>0</v>
      </c>
      <c r="AB144" s="211" t="str">
        <f t="shared" si="22"/>
        <v/>
      </c>
    </row>
    <row r="145" spans="1:28" s="210" customFormat="1" ht="63.75">
      <c r="A145" s="165"/>
      <c r="B145" s="166"/>
      <c r="C145" s="170"/>
      <c r="D145" s="213"/>
      <c r="E145" s="166"/>
      <c r="F145" s="166"/>
      <c r="G145" s="166"/>
      <c r="H145" s="167"/>
      <c r="I145" s="168"/>
      <c r="J145" s="168"/>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si="21"/>
        <v>0</v>
      </c>
      <c r="AB145" s="211" t="str">
        <f t="shared" si="22"/>
        <v/>
      </c>
    </row>
    <row r="146" spans="1:28" s="210" customFormat="1" ht="51">
      <c r="A146" s="165"/>
      <c r="B146" s="166"/>
      <c r="C146" s="170"/>
      <c r="D146" s="213"/>
      <c r="E146" s="166"/>
      <c r="F146" s="166"/>
      <c r="G146" s="166"/>
      <c r="H146" s="167"/>
      <c r="I146" s="168"/>
      <c r="J146" s="168"/>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si="21"/>
        <v>0</v>
      </c>
      <c r="AB146" s="211" t="str">
        <f t="shared" si="22"/>
        <v/>
      </c>
    </row>
    <row r="147" spans="1:28" s="210" customFormat="1" ht="25.5">
      <c r="A147" s="165"/>
      <c r="B147" s="166"/>
      <c r="C147" s="170"/>
      <c r="D147" s="213"/>
      <c r="E147" s="166"/>
      <c r="F147" s="166"/>
      <c r="G147" s="166"/>
      <c r="H147" s="167"/>
      <c r="I147" s="168"/>
      <c r="J147" s="168"/>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si="21"/>
        <v>0</v>
      </c>
      <c r="AB147" s="211" t="str">
        <f t="shared" si="22"/>
        <v/>
      </c>
    </row>
    <row r="148" spans="1:28" s="210" customFormat="1" ht="25.5">
      <c r="A148" s="165"/>
      <c r="B148" s="166"/>
      <c r="C148" s="170"/>
      <c r="D148" s="213"/>
      <c r="E148" s="166"/>
      <c r="F148" s="166"/>
      <c r="G148" s="166"/>
      <c r="H148" s="167"/>
      <c r="I148" s="168"/>
      <c r="J148" s="168"/>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si="21"/>
        <v>0</v>
      </c>
      <c r="AB148" s="211" t="str">
        <f t="shared" si="22"/>
        <v/>
      </c>
    </row>
    <row r="149" spans="1:28" s="210" customFormat="1" ht="38.25">
      <c r="A149" s="165"/>
      <c r="B149" s="166"/>
      <c r="C149" s="170"/>
      <c r="D149" s="213"/>
      <c r="E149" s="166"/>
      <c r="F149" s="166"/>
      <c r="G149" s="166"/>
      <c r="H149" s="167"/>
      <c r="I149" s="168"/>
      <c r="J149" s="168"/>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si="21"/>
        <v>0</v>
      </c>
      <c r="AB149" s="211" t="str">
        <f t="shared" si="22"/>
        <v/>
      </c>
    </row>
    <row r="150" spans="1:28" s="210" customFormat="1" ht="51">
      <c r="A150" s="165"/>
      <c r="B150" s="166"/>
      <c r="C150" s="170"/>
      <c r="D150" s="213"/>
      <c r="E150" s="166"/>
      <c r="F150" s="166"/>
      <c r="G150" s="166"/>
      <c r="H150" s="167"/>
      <c r="I150" s="168"/>
      <c r="J150" s="168"/>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si="21"/>
        <v>0</v>
      </c>
      <c r="AB150" s="211" t="str">
        <f t="shared" si="22"/>
        <v/>
      </c>
    </row>
    <row r="151" spans="1:28" s="210" customFormat="1" ht="63.75">
      <c r="A151" s="165"/>
      <c r="B151" s="166"/>
      <c r="C151" s="170"/>
      <c r="D151" s="213"/>
      <c r="E151" s="166"/>
      <c r="F151" s="166"/>
      <c r="G151" s="166"/>
      <c r="H151" s="167"/>
      <c r="I151" s="168"/>
      <c r="J151" s="168"/>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si="21"/>
        <v>0</v>
      </c>
      <c r="AB151" s="211" t="str">
        <f t="shared" si="22"/>
        <v/>
      </c>
    </row>
    <row r="152" spans="1:28" s="210" customFormat="1" ht="114.75">
      <c r="A152" s="165"/>
      <c r="B152" s="166"/>
      <c r="C152" s="170"/>
      <c r="D152" s="213"/>
      <c r="E152" s="166"/>
      <c r="F152" s="166"/>
      <c r="G152" s="166"/>
      <c r="H152" s="167"/>
      <c r="I152" s="168"/>
      <c r="J152" s="168"/>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si="21"/>
        <v>0</v>
      </c>
      <c r="AB152" s="211" t="str">
        <f t="shared" si="22"/>
        <v/>
      </c>
    </row>
    <row r="153" spans="1:28" s="210" customFormat="1" ht="89.25">
      <c r="A153" s="165"/>
      <c r="B153" s="166"/>
      <c r="C153" s="170"/>
      <c r="D153" s="213"/>
      <c r="E153" s="166"/>
      <c r="F153" s="166"/>
      <c r="G153" s="166"/>
      <c r="H153" s="167"/>
      <c r="I153" s="168"/>
      <c r="J153" s="168"/>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si="21"/>
        <v>0</v>
      </c>
      <c r="AB153" s="211" t="str">
        <f t="shared" si="22"/>
        <v/>
      </c>
    </row>
    <row r="154" spans="1:28" s="210" customFormat="1" ht="89.25">
      <c r="A154" s="165"/>
      <c r="B154" s="166"/>
      <c r="C154" s="170"/>
      <c r="D154" s="213"/>
      <c r="E154" s="166"/>
      <c r="F154" s="166"/>
      <c r="G154" s="166"/>
      <c r="H154" s="167"/>
      <c r="I154" s="168"/>
      <c r="J154" s="168"/>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si="21"/>
        <v>0</v>
      </c>
      <c r="AB154" s="211" t="str">
        <f t="shared" si="22"/>
        <v/>
      </c>
    </row>
    <row r="155" spans="1:28" s="210" customFormat="1" ht="102">
      <c r="A155" s="165"/>
      <c r="B155" s="166"/>
      <c r="C155" s="170"/>
      <c r="D155" s="213"/>
      <c r="E155" s="166"/>
      <c r="F155" s="166"/>
      <c r="G155" s="166"/>
      <c r="H155" s="167"/>
      <c r="I155" s="168"/>
      <c r="J155" s="168"/>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si="21"/>
        <v>0</v>
      </c>
      <c r="AB155" s="211" t="str">
        <f t="shared" si="22"/>
        <v/>
      </c>
    </row>
    <row r="156" spans="1:28" s="210" customFormat="1" ht="89.25">
      <c r="A156" s="165"/>
      <c r="B156" s="166"/>
      <c r="C156" s="170"/>
      <c r="D156" s="213"/>
      <c r="E156" s="166"/>
      <c r="F156" s="166"/>
      <c r="G156" s="166"/>
      <c r="H156" s="167"/>
      <c r="I156" s="168"/>
      <c r="J156" s="168"/>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si="21"/>
        <v>0</v>
      </c>
      <c r="AB156" s="211" t="str">
        <f t="shared" si="22"/>
        <v/>
      </c>
    </row>
    <row r="157" spans="1:28" s="210" customFormat="1" ht="102">
      <c r="A157" s="165"/>
      <c r="B157" s="166"/>
      <c r="C157" s="170"/>
      <c r="D157" s="213"/>
      <c r="E157" s="166"/>
      <c r="F157" s="166"/>
      <c r="G157" s="166"/>
      <c r="H157" s="167"/>
      <c r="I157" s="168"/>
      <c r="J157" s="168"/>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si="21"/>
        <v>0</v>
      </c>
      <c r="AB157" s="211" t="str">
        <f t="shared" si="22"/>
        <v/>
      </c>
    </row>
    <row r="158" spans="1:28" s="210" customFormat="1" ht="102">
      <c r="A158" s="165"/>
      <c r="B158" s="166"/>
      <c r="C158" s="170"/>
      <c r="D158" s="213"/>
      <c r="E158" s="166"/>
      <c r="F158" s="166"/>
      <c r="G158" s="166"/>
      <c r="H158" s="167"/>
      <c r="I158" s="168"/>
      <c r="J158" s="168"/>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si="21"/>
        <v>0</v>
      </c>
      <c r="AB158" s="211" t="str">
        <f t="shared" si="22"/>
        <v/>
      </c>
    </row>
    <row r="159" spans="1:28" s="210" customFormat="1" ht="76.5">
      <c r="A159" s="165"/>
      <c r="B159" s="166"/>
      <c r="C159" s="170"/>
      <c r="D159" s="213"/>
      <c r="E159" s="166"/>
      <c r="F159" s="166"/>
      <c r="G159" s="166"/>
      <c r="H159" s="167"/>
      <c r="I159" s="168"/>
      <c r="J159" s="168"/>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si="21"/>
        <v>0</v>
      </c>
      <c r="AB159" s="211" t="str">
        <f t="shared" si="22"/>
        <v/>
      </c>
    </row>
    <row r="160" spans="1:28" s="210" customFormat="1" ht="76.5">
      <c r="A160" s="165"/>
      <c r="B160" s="166"/>
      <c r="C160" s="170"/>
      <c r="D160" s="213"/>
      <c r="E160" s="166"/>
      <c r="F160" s="166"/>
      <c r="G160" s="166"/>
      <c r="H160" s="167"/>
      <c r="I160" s="168"/>
      <c r="J160" s="168"/>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si="21"/>
        <v>0</v>
      </c>
      <c r="AB160" s="211" t="str">
        <f t="shared" si="22"/>
        <v/>
      </c>
    </row>
    <row r="161" spans="1:28" s="210" customFormat="1" ht="89.25">
      <c r="A161" s="165"/>
      <c r="B161" s="166"/>
      <c r="C161" s="170"/>
      <c r="D161" s="213"/>
      <c r="E161" s="166"/>
      <c r="F161" s="166"/>
      <c r="G161" s="166"/>
      <c r="H161" s="167"/>
      <c r="I161" s="168"/>
      <c r="J161" s="168"/>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si="21"/>
        <v>0</v>
      </c>
      <c r="AB161" s="211" t="str">
        <f t="shared" si="22"/>
        <v/>
      </c>
    </row>
    <row r="162" spans="1:28" s="210" customFormat="1" ht="63.75">
      <c r="A162" s="165"/>
      <c r="B162" s="166"/>
      <c r="C162" s="170"/>
      <c r="D162" s="213"/>
      <c r="E162" s="166"/>
      <c r="F162" s="166"/>
      <c r="G162" s="166"/>
      <c r="H162" s="167"/>
      <c r="I162" s="168"/>
      <c r="J162" s="168"/>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si="21"/>
        <v>0</v>
      </c>
      <c r="AB162" s="211" t="str">
        <f t="shared" si="22"/>
        <v/>
      </c>
    </row>
    <row r="163" spans="1:28" s="210" customFormat="1" ht="63.75">
      <c r="A163" s="165"/>
      <c r="B163" s="166"/>
      <c r="C163" s="170"/>
      <c r="D163" s="213"/>
      <c r="E163" s="166"/>
      <c r="F163" s="166"/>
      <c r="G163" s="166"/>
      <c r="H163" s="167"/>
      <c r="I163" s="168"/>
      <c r="J163" s="168"/>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si="21"/>
        <v>0</v>
      </c>
      <c r="AB163" s="211" t="str">
        <f t="shared" si="22"/>
        <v/>
      </c>
    </row>
    <row r="164" spans="1:28" s="210" customFormat="1" ht="63.75">
      <c r="A164" s="165"/>
      <c r="B164" s="166"/>
      <c r="C164" s="170"/>
      <c r="D164" s="213"/>
      <c r="E164" s="166"/>
      <c r="F164" s="166"/>
      <c r="G164" s="166"/>
      <c r="H164" s="167"/>
      <c r="I164" s="168"/>
      <c r="J164" s="168"/>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si="21"/>
        <v>0</v>
      </c>
      <c r="AB164" s="211" t="str">
        <f t="shared" si="22"/>
        <v/>
      </c>
    </row>
    <row r="165" spans="1:28" s="210" customFormat="1" ht="76.5">
      <c r="A165" s="165"/>
      <c r="B165" s="166"/>
      <c r="C165" s="170"/>
      <c r="D165" s="213"/>
      <c r="E165" s="166"/>
      <c r="F165" s="166"/>
      <c r="G165" s="166"/>
      <c r="H165" s="167"/>
      <c r="I165" s="168"/>
      <c r="J165" s="168"/>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si="21"/>
        <v>0</v>
      </c>
      <c r="AB165" s="211" t="str">
        <f t="shared" si="22"/>
        <v/>
      </c>
    </row>
    <row r="166" spans="1:28" s="210" customFormat="1" ht="76.5">
      <c r="A166" s="165"/>
      <c r="B166" s="166"/>
      <c r="C166" s="170"/>
      <c r="D166" s="213"/>
      <c r="E166" s="166"/>
      <c r="F166" s="166"/>
      <c r="G166" s="166"/>
      <c r="H166" s="167"/>
      <c r="I166" s="168"/>
      <c r="J166" s="168"/>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si="24">IF(AND(C166="Smelter not listed",OR(LEN(D166)=0,LEN(E166)=0)),1,0)</f>
        <v>0</v>
      </c>
      <c r="AB166" s="211" t="str">
        <f t="shared" ref="AB166:AB196" si="25">B166&amp;C166</f>
        <v/>
      </c>
    </row>
    <row r="167" spans="1:28" s="210" customFormat="1" ht="25.5">
      <c r="A167" s="165"/>
      <c r="B167" s="166"/>
      <c r="C167" s="170"/>
      <c r="D167" s="213"/>
      <c r="E167" s="166"/>
      <c r="F167" s="166"/>
      <c r="G167" s="166"/>
      <c r="H167" s="167"/>
      <c r="I167" s="168"/>
      <c r="J167" s="168"/>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si="24"/>
        <v>0</v>
      </c>
      <c r="AB167" s="211" t="str">
        <f t="shared" si="25"/>
        <v/>
      </c>
    </row>
    <row r="168" spans="1:28" s="210" customFormat="1" ht="25.5">
      <c r="A168" s="165"/>
      <c r="B168" s="166"/>
      <c r="C168" s="170"/>
      <c r="D168" s="213"/>
      <c r="E168" s="166"/>
      <c r="F168" s="166"/>
      <c r="G168" s="166"/>
      <c r="H168" s="167"/>
      <c r="I168" s="168"/>
      <c r="J168" s="168"/>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si="24"/>
        <v>0</v>
      </c>
      <c r="AB168" s="211" t="str">
        <f t="shared" si="25"/>
        <v/>
      </c>
    </row>
    <row r="169" spans="1:28" s="210" customFormat="1" ht="25.5">
      <c r="A169" s="165"/>
      <c r="B169" s="166"/>
      <c r="C169" s="170"/>
      <c r="D169" s="213"/>
      <c r="E169" s="166"/>
      <c r="F169" s="166"/>
      <c r="G169" s="166"/>
      <c r="H169" s="167"/>
      <c r="I169" s="168"/>
      <c r="J169" s="168"/>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si="24"/>
        <v>0</v>
      </c>
      <c r="AB169" s="211" t="str">
        <f t="shared" si="25"/>
        <v/>
      </c>
    </row>
    <row r="170" spans="1:28" s="210" customFormat="1" ht="89.25">
      <c r="A170" s="165"/>
      <c r="B170" s="166"/>
      <c r="C170" s="170"/>
      <c r="D170" s="213"/>
      <c r="E170" s="166"/>
      <c r="F170" s="166"/>
      <c r="G170" s="166"/>
      <c r="H170" s="167"/>
      <c r="I170" s="168"/>
      <c r="J170" s="168"/>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si="24"/>
        <v>0</v>
      </c>
      <c r="AB170" s="211" t="str">
        <f t="shared" si="25"/>
        <v/>
      </c>
    </row>
    <row r="171" spans="1:28" s="210" customFormat="1" ht="76.5">
      <c r="A171" s="165"/>
      <c r="B171" s="166"/>
      <c r="C171" s="170"/>
      <c r="D171" s="213"/>
      <c r="E171" s="166"/>
      <c r="F171" s="166"/>
      <c r="G171" s="166"/>
      <c r="H171" s="167"/>
      <c r="I171" s="168"/>
      <c r="J171" s="168"/>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si="24"/>
        <v>0</v>
      </c>
      <c r="AB171" s="211" t="str">
        <f t="shared" si="25"/>
        <v/>
      </c>
    </row>
    <row r="172" spans="1:28" s="210" customFormat="1" ht="76.5">
      <c r="A172" s="165"/>
      <c r="B172" s="166"/>
      <c r="C172" s="170"/>
      <c r="D172" s="213"/>
      <c r="E172" s="166"/>
      <c r="F172" s="166"/>
      <c r="G172" s="166"/>
      <c r="H172" s="167"/>
      <c r="I172" s="168"/>
      <c r="J172" s="168"/>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si="24"/>
        <v>0</v>
      </c>
      <c r="AB172" s="211" t="str">
        <f t="shared" si="25"/>
        <v/>
      </c>
    </row>
    <row r="173" spans="1:28" s="210" customFormat="1" ht="63.75">
      <c r="A173" s="165"/>
      <c r="B173" s="166"/>
      <c r="C173" s="170"/>
      <c r="D173" s="213"/>
      <c r="E173" s="166"/>
      <c r="F173" s="166"/>
      <c r="G173" s="166"/>
      <c r="H173" s="167"/>
      <c r="I173" s="168"/>
      <c r="J173" s="168"/>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si="24"/>
        <v>0</v>
      </c>
      <c r="AB173" s="211" t="str">
        <f t="shared" si="25"/>
        <v/>
      </c>
    </row>
    <row r="174" spans="1:28" s="210" customFormat="1" ht="102">
      <c r="A174" s="165"/>
      <c r="B174" s="166"/>
      <c r="C174" s="170"/>
      <c r="D174" s="213"/>
      <c r="E174" s="166"/>
      <c r="F174" s="166"/>
      <c r="G174" s="166"/>
      <c r="H174" s="167"/>
      <c r="I174" s="168"/>
      <c r="J174" s="168"/>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si="24"/>
        <v>0</v>
      </c>
      <c r="AB174" s="211" t="str">
        <f t="shared" si="25"/>
        <v/>
      </c>
    </row>
    <row r="175" spans="1:28" s="210" customFormat="1" ht="25.5">
      <c r="A175" s="165"/>
      <c r="B175" s="166"/>
      <c r="C175" s="170"/>
      <c r="D175" s="213"/>
      <c r="E175" s="166"/>
      <c r="F175" s="166"/>
      <c r="G175" s="166"/>
      <c r="H175" s="167"/>
      <c r="I175" s="168"/>
      <c r="J175" s="168"/>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si="24"/>
        <v>0</v>
      </c>
      <c r="AB175" s="211" t="str">
        <f t="shared" si="25"/>
        <v/>
      </c>
    </row>
    <row r="176" spans="1:28" s="210" customFormat="1" ht="102">
      <c r="A176" s="165"/>
      <c r="B176" s="166"/>
      <c r="C176" s="170"/>
      <c r="D176" s="213"/>
      <c r="E176" s="166"/>
      <c r="F176" s="166"/>
      <c r="G176" s="166"/>
      <c r="H176" s="167"/>
      <c r="I176" s="168"/>
      <c r="J176" s="168"/>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si="24"/>
        <v>0</v>
      </c>
      <c r="AB176" s="211" t="str">
        <f t="shared" si="25"/>
        <v/>
      </c>
    </row>
    <row r="177" spans="1:28" s="210" customFormat="1" ht="76.5">
      <c r="A177" s="165"/>
      <c r="B177" s="166"/>
      <c r="C177" s="170"/>
      <c r="D177" s="213"/>
      <c r="E177" s="166"/>
      <c r="F177" s="166"/>
      <c r="G177" s="166"/>
      <c r="H177" s="167"/>
      <c r="I177" s="168"/>
      <c r="J177" s="168"/>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si="24"/>
        <v>0</v>
      </c>
      <c r="AB177" s="211" t="str">
        <f t="shared" si="25"/>
        <v/>
      </c>
    </row>
    <row r="178" spans="1:28" s="210" customFormat="1" ht="38.25">
      <c r="A178" s="165"/>
      <c r="B178" s="166"/>
      <c r="C178" s="170"/>
      <c r="D178" s="213"/>
      <c r="E178" s="166"/>
      <c r="F178" s="166"/>
      <c r="G178" s="166"/>
      <c r="H178" s="167"/>
      <c r="I178" s="168"/>
      <c r="J178" s="168"/>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si="24"/>
        <v>0</v>
      </c>
      <c r="AB178" s="211" t="str">
        <f t="shared" si="25"/>
        <v/>
      </c>
    </row>
    <row r="179" spans="1:28" s="210" customFormat="1" ht="76.5">
      <c r="A179" s="165"/>
      <c r="B179" s="166"/>
      <c r="C179" s="170"/>
      <c r="D179" s="213"/>
      <c r="E179" s="166"/>
      <c r="F179" s="166"/>
      <c r="G179" s="166"/>
      <c r="H179" s="167"/>
      <c r="I179" s="168"/>
      <c r="J179" s="168"/>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si="24"/>
        <v>0</v>
      </c>
      <c r="AB179" s="211" t="str">
        <f t="shared" si="25"/>
        <v/>
      </c>
    </row>
    <row r="180" spans="1:28" s="210" customFormat="1" ht="102">
      <c r="A180" s="165"/>
      <c r="B180" s="166"/>
      <c r="C180" s="170"/>
      <c r="D180" s="213"/>
      <c r="E180" s="166"/>
      <c r="F180" s="166"/>
      <c r="G180" s="166"/>
      <c r="H180" s="167"/>
      <c r="I180" s="168"/>
      <c r="J180" s="168"/>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si="24"/>
        <v>0</v>
      </c>
      <c r="AB180" s="211" t="str">
        <f t="shared" si="25"/>
        <v/>
      </c>
    </row>
    <row r="181" spans="1:28" s="210" customFormat="1" ht="76.5">
      <c r="A181" s="165"/>
      <c r="B181" s="166"/>
      <c r="C181" s="170"/>
      <c r="D181" s="213"/>
      <c r="E181" s="166"/>
      <c r="F181" s="166"/>
      <c r="G181" s="166"/>
      <c r="H181" s="167"/>
      <c r="I181" s="168"/>
      <c r="J181" s="168"/>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si="24"/>
        <v>0</v>
      </c>
      <c r="AB181" s="211" t="str">
        <f t="shared" si="25"/>
        <v/>
      </c>
    </row>
    <row r="182" spans="1:28" s="210" customFormat="1" ht="89.25">
      <c r="A182" s="165"/>
      <c r="B182" s="166"/>
      <c r="C182" s="170"/>
      <c r="D182" s="213"/>
      <c r="E182" s="166"/>
      <c r="F182" s="166"/>
      <c r="G182" s="166"/>
      <c r="H182" s="167"/>
      <c r="I182" s="168"/>
      <c r="J182" s="168"/>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si="24"/>
        <v>0</v>
      </c>
      <c r="AB182" s="211" t="str">
        <f t="shared" si="25"/>
        <v/>
      </c>
    </row>
    <row r="183" spans="1:28" s="210" customFormat="1" ht="63.75">
      <c r="A183" s="165"/>
      <c r="B183" s="166"/>
      <c r="C183" s="170"/>
      <c r="D183" s="213"/>
      <c r="E183" s="166"/>
      <c r="F183" s="166"/>
      <c r="G183" s="166"/>
      <c r="H183" s="167"/>
      <c r="I183" s="168"/>
      <c r="J183" s="168"/>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si="24"/>
        <v>0</v>
      </c>
      <c r="AB183" s="211" t="str">
        <f t="shared" si="25"/>
        <v/>
      </c>
    </row>
    <row r="184" spans="1:28" s="210" customFormat="1" ht="63.75">
      <c r="A184" s="165"/>
      <c r="B184" s="166"/>
      <c r="C184" s="170"/>
      <c r="D184" s="213"/>
      <c r="E184" s="166"/>
      <c r="F184" s="166"/>
      <c r="G184" s="166"/>
      <c r="H184" s="167"/>
      <c r="I184" s="168"/>
      <c r="J184" s="168"/>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si="24"/>
        <v>0</v>
      </c>
      <c r="AB184" s="211" t="str">
        <f t="shared" si="25"/>
        <v/>
      </c>
    </row>
    <row r="185" spans="1:28" s="210" customFormat="1" ht="51">
      <c r="A185" s="165"/>
      <c r="B185" s="166"/>
      <c r="C185" s="170"/>
      <c r="D185" s="213"/>
      <c r="E185" s="166"/>
      <c r="F185" s="166"/>
      <c r="G185" s="166"/>
      <c r="H185" s="167"/>
      <c r="I185" s="168"/>
      <c r="J185" s="168"/>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si="24"/>
        <v>0</v>
      </c>
      <c r="AB185" s="211" t="str">
        <f t="shared" si="25"/>
        <v/>
      </c>
    </row>
    <row r="186" spans="1:28" s="210" customFormat="1" ht="63.75">
      <c r="A186" s="165"/>
      <c r="B186" s="166"/>
      <c r="C186" s="170"/>
      <c r="D186" s="213"/>
      <c r="E186" s="166"/>
      <c r="F186" s="166"/>
      <c r="G186" s="166"/>
      <c r="H186" s="167"/>
      <c r="I186" s="168"/>
      <c r="J186" s="168"/>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si="24"/>
        <v>0</v>
      </c>
      <c r="AB186" s="211" t="str">
        <f t="shared" si="25"/>
        <v/>
      </c>
    </row>
    <row r="187" spans="1:28" s="210" customFormat="1" ht="89.25">
      <c r="A187" s="165"/>
      <c r="B187" s="166"/>
      <c r="C187" s="170"/>
      <c r="D187" s="213"/>
      <c r="E187" s="166"/>
      <c r="F187" s="166"/>
      <c r="G187" s="166"/>
      <c r="H187" s="167"/>
      <c r="I187" s="168"/>
      <c r="J187" s="168"/>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si="24"/>
        <v>0</v>
      </c>
      <c r="AB187" s="211" t="str">
        <f t="shared" si="25"/>
        <v/>
      </c>
    </row>
    <row r="188" spans="1:28" s="210" customFormat="1" ht="51">
      <c r="A188" s="165"/>
      <c r="B188" s="166"/>
      <c r="C188" s="170"/>
      <c r="D188" s="213"/>
      <c r="E188" s="166"/>
      <c r="F188" s="166"/>
      <c r="G188" s="166"/>
      <c r="H188" s="167"/>
      <c r="I188" s="168"/>
      <c r="J188" s="168"/>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si="24"/>
        <v>0</v>
      </c>
      <c r="AB188" s="211" t="str">
        <f t="shared" si="25"/>
        <v/>
      </c>
    </row>
    <row r="189" spans="1:28" s="210" customFormat="1" ht="102">
      <c r="A189" s="165"/>
      <c r="B189" s="166"/>
      <c r="C189" s="170"/>
      <c r="D189" s="213"/>
      <c r="E189" s="166"/>
      <c r="F189" s="166"/>
      <c r="G189" s="166"/>
      <c r="H189" s="167"/>
      <c r="I189" s="168"/>
      <c r="J189" s="168"/>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si="24"/>
        <v>0</v>
      </c>
      <c r="AB189" s="211" t="str">
        <f t="shared" si="25"/>
        <v/>
      </c>
    </row>
    <row r="190" spans="1:28" s="210" customFormat="1" ht="102">
      <c r="A190" s="165"/>
      <c r="B190" s="166"/>
      <c r="C190" s="170"/>
      <c r="D190" s="213"/>
      <c r="E190" s="166"/>
      <c r="F190" s="166"/>
      <c r="G190" s="166"/>
      <c r="H190" s="167"/>
      <c r="I190" s="168"/>
      <c r="J190" s="168"/>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si="24"/>
        <v>0</v>
      </c>
      <c r="AB190" s="211" t="str">
        <f t="shared" si="25"/>
        <v/>
      </c>
    </row>
    <row r="191" spans="1:28" s="210" customFormat="1" ht="102">
      <c r="A191" s="165"/>
      <c r="B191" s="166"/>
      <c r="C191" s="170"/>
      <c r="D191" s="213"/>
      <c r="E191" s="166"/>
      <c r="F191" s="166"/>
      <c r="G191" s="166"/>
      <c r="H191" s="167"/>
      <c r="I191" s="168"/>
      <c r="J191" s="168"/>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si="24"/>
        <v>0</v>
      </c>
      <c r="AB191" s="211" t="str">
        <f t="shared" si="25"/>
        <v/>
      </c>
    </row>
    <row r="192" spans="1:28" s="210" customFormat="1" ht="102">
      <c r="A192" s="165"/>
      <c r="B192" s="166"/>
      <c r="C192" s="170"/>
      <c r="D192" s="213"/>
      <c r="E192" s="166"/>
      <c r="F192" s="166"/>
      <c r="G192" s="166"/>
      <c r="H192" s="167"/>
      <c r="I192" s="168"/>
      <c r="J192" s="168"/>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si="24"/>
        <v>0</v>
      </c>
      <c r="AB192" s="211" t="str">
        <f t="shared" si="25"/>
        <v/>
      </c>
    </row>
    <row r="193" spans="1:28" s="210" customFormat="1" ht="102">
      <c r="A193" s="165"/>
      <c r="B193" s="166"/>
      <c r="C193" s="170"/>
      <c r="D193" s="213"/>
      <c r="E193" s="166"/>
      <c r="F193" s="166"/>
      <c r="G193" s="166"/>
      <c r="H193" s="167"/>
      <c r="I193" s="168"/>
      <c r="J193" s="168"/>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si="24"/>
        <v>0</v>
      </c>
      <c r="AB193" s="211" t="str">
        <f t="shared" si="25"/>
        <v/>
      </c>
    </row>
    <row r="194" spans="1:28" s="210" customFormat="1" ht="51">
      <c r="A194" s="165"/>
      <c r="B194" s="166"/>
      <c r="C194" s="170"/>
      <c r="D194" s="213"/>
      <c r="E194" s="166"/>
      <c r="F194" s="166"/>
      <c r="G194" s="166"/>
      <c r="H194" s="167"/>
      <c r="I194" s="168"/>
      <c r="J194" s="168"/>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si="24"/>
        <v>0</v>
      </c>
      <c r="AB194" s="211" t="str">
        <f t="shared" si="25"/>
        <v/>
      </c>
    </row>
    <row r="195" spans="1:28" s="210" customFormat="1" ht="89.25">
      <c r="A195" s="165"/>
      <c r="B195" s="166"/>
      <c r="C195" s="170"/>
      <c r="D195" s="213"/>
      <c r="E195" s="166"/>
      <c r="F195" s="166"/>
      <c r="G195" s="166"/>
      <c r="H195" s="167"/>
      <c r="I195" s="168"/>
      <c r="J195" s="168"/>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si="24"/>
        <v>0</v>
      </c>
      <c r="AB195" s="211" t="str">
        <f t="shared" si="25"/>
        <v/>
      </c>
    </row>
    <row r="196" spans="1:28" s="210" customFormat="1" ht="89.25">
      <c r="A196" s="165"/>
      <c r="B196" s="166"/>
      <c r="C196" s="170"/>
      <c r="D196" s="213"/>
      <c r="E196" s="166"/>
      <c r="F196" s="166"/>
      <c r="G196" s="166"/>
      <c r="H196" s="167"/>
      <c r="I196" s="168"/>
      <c r="J196" s="168"/>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si="24"/>
        <v>0</v>
      </c>
      <c r="AB196" s="211" t="str">
        <f t="shared" si="25"/>
        <v/>
      </c>
    </row>
    <row r="197" spans="1:28" s="210" customFormat="1" ht="89.25">
      <c r="A197" s="165"/>
      <c r="B197" s="166"/>
      <c r="C197" s="170"/>
      <c r="D197" s="213"/>
      <c r="E197" s="166"/>
      <c r="F197" s="166"/>
      <c r="G197" s="166"/>
      <c r="H197" s="167"/>
      <c r="I197" s="168"/>
      <c r="J197" s="168"/>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si="27">IF(AND(C197="Smelter not listed",OR(LEN(D197)=0,LEN(E197)=0)),1,0)</f>
        <v>0</v>
      </c>
      <c r="AB197" s="211" t="str">
        <f t="shared" ref="AB197" si="28">B197&amp;C197</f>
        <v/>
      </c>
    </row>
    <row r="198" spans="1:28" s="210" customFormat="1" ht="89.25">
      <c r="A198" s="165"/>
      <c r="B198" s="166"/>
      <c r="C198" s="170"/>
      <c r="D198" s="213"/>
      <c r="E198" s="166"/>
      <c r="F198" s="166"/>
      <c r="G198" s="166"/>
      <c r="H198" s="167"/>
      <c r="I198" s="168"/>
      <c r="J198" s="168"/>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si="30">IF(AND(C198="Smelter not listed",OR(LEN(D198)=0,LEN(E198)=0)),1,0)</f>
        <v>0</v>
      </c>
      <c r="AB198" s="211" t="str">
        <f t="shared" ref="AB198:AB229" si="31">B198&amp;C198</f>
        <v/>
      </c>
    </row>
    <row r="199" spans="1:28" s="210" customFormat="1" ht="114.75">
      <c r="A199" s="165"/>
      <c r="B199" s="166"/>
      <c r="C199" s="170"/>
      <c r="D199" s="213"/>
      <c r="E199" s="166"/>
      <c r="F199" s="166"/>
      <c r="G199" s="166"/>
      <c r="H199" s="167"/>
      <c r="I199" s="168"/>
      <c r="J199" s="168"/>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si="30"/>
        <v>0</v>
      </c>
      <c r="AB199" s="211" t="str">
        <f t="shared" si="31"/>
        <v/>
      </c>
    </row>
    <row r="200" spans="1:28" s="210" customFormat="1" ht="89.25">
      <c r="A200" s="165"/>
      <c r="B200" s="166"/>
      <c r="C200" s="170"/>
      <c r="D200" s="213"/>
      <c r="E200" s="166"/>
      <c r="F200" s="166"/>
      <c r="G200" s="166"/>
      <c r="H200" s="167"/>
      <c r="I200" s="168"/>
      <c r="J200" s="168"/>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si="30"/>
        <v>0</v>
      </c>
      <c r="AB200" s="211" t="str">
        <f t="shared" si="31"/>
        <v/>
      </c>
    </row>
    <row r="201" spans="1:28" s="210" customFormat="1" ht="38.25">
      <c r="A201" s="165"/>
      <c r="B201" s="166"/>
      <c r="C201" s="170"/>
      <c r="D201" s="213"/>
      <c r="E201" s="166"/>
      <c r="F201" s="166"/>
      <c r="G201" s="166"/>
      <c r="H201" s="167"/>
      <c r="I201" s="168"/>
      <c r="J201" s="168"/>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si="30"/>
        <v>0</v>
      </c>
      <c r="AB201" s="211" t="str">
        <f t="shared" si="31"/>
        <v/>
      </c>
    </row>
    <row r="202" spans="1:28" s="210" customFormat="1" ht="25.5">
      <c r="A202" s="165"/>
      <c r="B202" s="166"/>
      <c r="C202" s="170"/>
      <c r="D202" s="213"/>
      <c r="E202" s="166"/>
      <c r="F202" s="166"/>
      <c r="G202" s="166"/>
      <c r="H202" s="167"/>
      <c r="I202" s="168"/>
      <c r="J202" s="168"/>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si="30"/>
        <v>0</v>
      </c>
      <c r="AB202" s="211" t="str">
        <f t="shared" si="31"/>
        <v/>
      </c>
    </row>
    <row r="203" spans="1:28" s="210" customFormat="1" ht="63.75">
      <c r="A203" s="165"/>
      <c r="B203" s="166"/>
      <c r="C203" s="170"/>
      <c r="D203" s="213"/>
      <c r="E203" s="166"/>
      <c r="F203" s="166"/>
      <c r="G203" s="166"/>
      <c r="H203" s="167"/>
      <c r="I203" s="168"/>
      <c r="J203" s="168"/>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si="30"/>
        <v>0</v>
      </c>
      <c r="AB203" s="211" t="str">
        <f t="shared" si="31"/>
        <v/>
      </c>
    </row>
    <row r="204" spans="1:28" s="210" customFormat="1" ht="102">
      <c r="A204" s="165"/>
      <c r="B204" s="166"/>
      <c r="C204" s="170"/>
      <c r="D204" s="213"/>
      <c r="E204" s="166"/>
      <c r="F204" s="166"/>
      <c r="G204" s="166"/>
      <c r="H204" s="167"/>
      <c r="I204" s="168"/>
      <c r="J204" s="168"/>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si="30"/>
        <v>0</v>
      </c>
      <c r="AB204" s="211" t="str">
        <f t="shared" si="31"/>
        <v/>
      </c>
    </row>
    <row r="205" spans="1:28" s="210" customFormat="1" ht="89.25">
      <c r="A205" s="165"/>
      <c r="B205" s="166"/>
      <c r="C205" s="170"/>
      <c r="D205" s="213"/>
      <c r="E205" s="166"/>
      <c r="F205" s="166"/>
      <c r="G205" s="166"/>
      <c r="H205" s="167"/>
      <c r="I205" s="168"/>
      <c r="J205" s="168"/>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si="30"/>
        <v>0</v>
      </c>
      <c r="AB205" s="211" t="str">
        <f t="shared" si="31"/>
        <v/>
      </c>
    </row>
    <row r="206" spans="1:28" s="210" customFormat="1" ht="114.75">
      <c r="A206" s="165"/>
      <c r="B206" s="166"/>
      <c r="C206" s="170"/>
      <c r="D206" s="213"/>
      <c r="E206" s="166"/>
      <c r="F206" s="166"/>
      <c r="G206" s="166"/>
      <c r="H206" s="167"/>
      <c r="I206" s="168"/>
      <c r="J206" s="168"/>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si="30"/>
        <v>0</v>
      </c>
      <c r="AB206" s="211" t="str">
        <f t="shared" si="31"/>
        <v/>
      </c>
    </row>
    <row r="207" spans="1:28" s="210" customFormat="1" ht="127.5">
      <c r="A207" s="165"/>
      <c r="B207" s="166"/>
      <c r="C207" s="170"/>
      <c r="D207" s="213"/>
      <c r="E207" s="166"/>
      <c r="F207" s="166"/>
      <c r="G207" s="166"/>
      <c r="H207" s="167"/>
      <c r="I207" s="168"/>
      <c r="J207" s="168"/>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si="30"/>
        <v>0</v>
      </c>
      <c r="AB207" s="211" t="str">
        <f t="shared" si="31"/>
        <v/>
      </c>
    </row>
    <row r="208" spans="1:28" s="210" customFormat="1" ht="76.5">
      <c r="A208" s="165"/>
      <c r="B208" s="166"/>
      <c r="C208" s="170"/>
      <c r="D208" s="213"/>
      <c r="E208" s="166"/>
      <c r="F208" s="166"/>
      <c r="G208" s="166"/>
      <c r="H208" s="167"/>
      <c r="I208" s="168"/>
      <c r="J208" s="168"/>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si="30"/>
        <v>0</v>
      </c>
      <c r="AB208" s="211" t="str">
        <f t="shared" si="31"/>
        <v/>
      </c>
    </row>
    <row r="209" spans="1:28" s="210" customFormat="1" ht="76.5">
      <c r="A209" s="165"/>
      <c r="B209" s="166"/>
      <c r="C209" s="170"/>
      <c r="D209" s="213"/>
      <c r="E209" s="166"/>
      <c r="F209" s="166"/>
      <c r="G209" s="166"/>
      <c r="H209" s="167"/>
      <c r="I209" s="168"/>
      <c r="J209" s="168"/>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si="30"/>
        <v>0</v>
      </c>
      <c r="AB209" s="211" t="str">
        <f t="shared" si="31"/>
        <v/>
      </c>
    </row>
    <row r="210" spans="1:28" s="210" customFormat="1" ht="76.5">
      <c r="A210" s="165"/>
      <c r="B210" s="166"/>
      <c r="C210" s="170"/>
      <c r="D210" s="213"/>
      <c r="E210" s="166"/>
      <c r="F210" s="166"/>
      <c r="G210" s="166"/>
      <c r="H210" s="167"/>
      <c r="I210" s="168"/>
      <c r="J210" s="168"/>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si="30"/>
        <v>0</v>
      </c>
      <c r="AB210" s="211" t="str">
        <f t="shared" si="31"/>
        <v/>
      </c>
    </row>
    <row r="211" spans="1:28" s="210" customFormat="1" ht="76.5">
      <c r="A211" s="165"/>
      <c r="B211" s="166"/>
      <c r="C211" s="170"/>
      <c r="D211" s="213"/>
      <c r="E211" s="166"/>
      <c r="F211" s="166"/>
      <c r="G211" s="166"/>
      <c r="H211" s="167"/>
      <c r="I211" s="168"/>
      <c r="J211" s="168"/>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si="30"/>
        <v>0</v>
      </c>
      <c r="AB211" s="211" t="str">
        <f t="shared" si="31"/>
        <v/>
      </c>
    </row>
    <row r="212" spans="1:28" s="210" customFormat="1" ht="51">
      <c r="A212" s="165"/>
      <c r="B212" s="166"/>
      <c r="C212" s="170"/>
      <c r="D212" s="213"/>
      <c r="E212" s="166"/>
      <c r="F212" s="166"/>
      <c r="G212" s="166"/>
      <c r="H212" s="167"/>
      <c r="I212" s="168"/>
      <c r="J212" s="168"/>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si="30"/>
        <v>0</v>
      </c>
      <c r="AB212" s="211" t="str">
        <f t="shared" si="31"/>
        <v/>
      </c>
    </row>
    <row r="213" spans="1:28" s="210" customFormat="1" ht="76.5">
      <c r="A213" s="165"/>
      <c r="B213" s="166"/>
      <c r="C213" s="170"/>
      <c r="D213" s="213"/>
      <c r="E213" s="166"/>
      <c r="F213" s="166"/>
      <c r="G213" s="166"/>
      <c r="H213" s="167"/>
      <c r="I213" s="168"/>
      <c r="J213" s="168"/>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si="30"/>
        <v>0</v>
      </c>
      <c r="AB213" s="211" t="str">
        <f t="shared" si="31"/>
        <v/>
      </c>
    </row>
    <row r="214" spans="1:28" s="210" customFormat="1" ht="51">
      <c r="A214" s="165"/>
      <c r="B214" s="166"/>
      <c r="C214" s="170"/>
      <c r="D214" s="213"/>
      <c r="E214" s="166"/>
      <c r="F214" s="166"/>
      <c r="G214" s="166"/>
      <c r="H214" s="167"/>
      <c r="I214" s="168"/>
      <c r="J214" s="168"/>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si="30"/>
        <v>0</v>
      </c>
      <c r="AB214" s="211" t="str">
        <f t="shared" si="31"/>
        <v/>
      </c>
    </row>
    <row r="215" spans="1:28" s="210" customFormat="1" ht="89.25">
      <c r="A215" s="165"/>
      <c r="B215" s="166"/>
      <c r="C215" s="170"/>
      <c r="D215" s="213"/>
      <c r="E215" s="166"/>
      <c r="F215" s="166"/>
      <c r="G215" s="166"/>
      <c r="H215" s="167"/>
      <c r="I215" s="168"/>
      <c r="J215" s="168"/>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si="30"/>
        <v>0</v>
      </c>
      <c r="AB215" s="211" t="str">
        <f t="shared" si="31"/>
        <v/>
      </c>
    </row>
    <row r="216" spans="1:28" s="210" customFormat="1" ht="89.25">
      <c r="A216" s="165"/>
      <c r="B216" s="166"/>
      <c r="C216" s="170"/>
      <c r="D216" s="213"/>
      <c r="E216" s="166"/>
      <c r="F216" s="166"/>
      <c r="G216" s="166"/>
      <c r="H216" s="167"/>
      <c r="I216" s="168"/>
      <c r="J216" s="168"/>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si="30"/>
        <v>0</v>
      </c>
      <c r="AB216" s="211" t="str">
        <f t="shared" si="31"/>
        <v/>
      </c>
    </row>
    <row r="217" spans="1:28" s="210" customFormat="1" ht="102">
      <c r="A217" s="165"/>
      <c r="B217" s="166"/>
      <c r="C217" s="170"/>
      <c r="D217" s="213"/>
      <c r="E217" s="166"/>
      <c r="F217" s="166"/>
      <c r="G217" s="166"/>
      <c r="H217" s="167"/>
      <c r="I217" s="168"/>
      <c r="J217" s="168"/>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si="30"/>
        <v>0</v>
      </c>
      <c r="AB217" s="211" t="str">
        <f t="shared" si="31"/>
        <v/>
      </c>
    </row>
    <row r="218" spans="1:28" s="210" customFormat="1" ht="63.75">
      <c r="A218" s="165"/>
      <c r="B218" s="166"/>
      <c r="C218" s="170"/>
      <c r="D218" s="213"/>
      <c r="E218" s="166"/>
      <c r="F218" s="166"/>
      <c r="G218" s="166"/>
      <c r="H218" s="167"/>
      <c r="I218" s="168"/>
      <c r="J218" s="168"/>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si="30"/>
        <v>0</v>
      </c>
      <c r="AB218" s="211" t="str">
        <f t="shared" si="31"/>
        <v/>
      </c>
    </row>
    <row r="219" spans="1:28" s="210" customFormat="1" ht="76.5">
      <c r="A219" s="165"/>
      <c r="B219" s="166"/>
      <c r="C219" s="170"/>
      <c r="D219" s="213"/>
      <c r="E219" s="166"/>
      <c r="F219" s="166"/>
      <c r="G219" s="166"/>
      <c r="H219" s="167"/>
      <c r="I219" s="168"/>
      <c r="J219" s="168"/>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si="30"/>
        <v>0</v>
      </c>
      <c r="AB219" s="211" t="str">
        <f t="shared" si="31"/>
        <v/>
      </c>
    </row>
    <row r="220" spans="1:28" s="210" customFormat="1" ht="76.5">
      <c r="A220" s="165"/>
      <c r="B220" s="166"/>
      <c r="C220" s="170"/>
      <c r="D220" s="213"/>
      <c r="E220" s="166"/>
      <c r="F220" s="166"/>
      <c r="G220" s="166"/>
      <c r="H220" s="167"/>
      <c r="I220" s="168"/>
      <c r="J220" s="168"/>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si="30"/>
        <v>0</v>
      </c>
      <c r="AB220" s="211" t="str">
        <f t="shared" si="31"/>
        <v/>
      </c>
    </row>
    <row r="221" spans="1:28" s="210" customFormat="1" ht="204">
      <c r="A221" s="165"/>
      <c r="B221" s="166"/>
      <c r="C221" s="170"/>
      <c r="D221" s="213"/>
      <c r="E221" s="166"/>
      <c r="F221" s="166"/>
      <c r="G221" s="166"/>
      <c r="H221" s="167"/>
      <c r="I221" s="168"/>
      <c r="J221" s="168"/>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si="30"/>
        <v>0</v>
      </c>
      <c r="AB221" s="211" t="str">
        <f t="shared" si="31"/>
        <v/>
      </c>
    </row>
    <row r="222" spans="1:28" s="210" customFormat="1" ht="63.75">
      <c r="A222" s="165"/>
      <c r="B222" s="166"/>
      <c r="C222" s="170"/>
      <c r="D222" s="213"/>
      <c r="E222" s="166"/>
      <c r="F222" s="166"/>
      <c r="G222" s="166"/>
      <c r="H222" s="167"/>
      <c r="I222" s="168"/>
      <c r="J222" s="168"/>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si="30"/>
        <v>0</v>
      </c>
      <c r="AB222" s="211" t="str">
        <f t="shared" si="31"/>
        <v/>
      </c>
    </row>
    <row r="223" spans="1:28" s="210" customFormat="1" ht="63.75">
      <c r="A223" s="165"/>
      <c r="B223" s="166"/>
      <c r="C223" s="170"/>
      <c r="D223" s="213"/>
      <c r="E223" s="166"/>
      <c r="F223" s="166"/>
      <c r="G223" s="166"/>
      <c r="H223" s="167"/>
      <c r="I223" s="168"/>
      <c r="J223" s="168"/>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si="30"/>
        <v>0</v>
      </c>
      <c r="AB223" s="211" t="str">
        <f t="shared" si="31"/>
        <v/>
      </c>
    </row>
    <row r="224" spans="1:28" s="210" customFormat="1" ht="63.75">
      <c r="A224" s="165"/>
      <c r="B224" s="166"/>
      <c r="C224" s="170"/>
      <c r="D224" s="213"/>
      <c r="E224" s="166"/>
      <c r="F224" s="166"/>
      <c r="G224" s="166"/>
      <c r="H224" s="167"/>
      <c r="I224" s="168"/>
      <c r="J224" s="168"/>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si="30"/>
        <v>0</v>
      </c>
      <c r="AB224" s="211" t="str">
        <f t="shared" si="31"/>
        <v/>
      </c>
    </row>
    <row r="225" spans="1:28" s="210" customFormat="1" ht="76.5">
      <c r="A225" s="165"/>
      <c r="B225" s="166"/>
      <c r="C225" s="170"/>
      <c r="D225" s="213"/>
      <c r="E225" s="166"/>
      <c r="F225" s="166"/>
      <c r="G225" s="166"/>
      <c r="H225" s="167"/>
      <c r="I225" s="168"/>
      <c r="J225" s="168"/>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si="30"/>
        <v>0</v>
      </c>
      <c r="AB225" s="211" t="str">
        <f t="shared" si="31"/>
        <v/>
      </c>
    </row>
    <row r="226" spans="1:28" s="210" customFormat="1" ht="102">
      <c r="A226" s="165"/>
      <c r="B226" s="166"/>
      <c r="C226" s="170"/>
      <c r="D226" s="213"/>
      <c r="E226" s="166"/>
      <c r="F226" s="166"/>
      <c r="G226" s="166"/>
      <c r="H226" s="167"/>
      <c r="I226" s="168"/>
      <c r="J226" s="168"/>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si="30"/>
        <v>0</v>
      </c>
      <c r="AB226" s="211" t="str">
        <f t="shared" si="31"/>
        <v/>
      </c>
    </row>
    <row r="227" spans="1:28" s="210" customFormat="1" ht="63.75">
      <c r="A227" s="165"/>
      <c r="B227" s="166"/>
      <c r="C227" s="170"/>
      <c r="D227" s="213"/>
      <c r="E227" s="166"/>
      <c r="F227" s="166"/>
      <c r="G227" s="166"/>
      <c r="H227" s="167"/>
      <c r="I227" s="168"/>
      <c r="J227" s="168"/>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si="30"/>
        <v>0</v>
      </c>
      <c r="AB227" s="211" t="str">
        <f t="shared" si="31"/>
        <v/>
      </c>
    </row>
    <row r="228" spans="1:28" s="210" customFormat="1" ht="76.5">
      <c r="A228" s="165"/>
      <c r="B228" s="166"/>
      <c r="C228" s="170"/>
      <c r="D228" s="213"/>
      <c r="E228" s="166"/>
      <c r="F228" s="166"/>
      <c r="G228" s="166"/>
      <c r="H228" s="167"/>
      <c r="I228" s="168"/>
      <c r="J228" s="168"/>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si="30"/>
        <v>0</v>
      </c>
      <c r="AB228" s="211" t="str">
        <f t="shared" si="31"/>
        <v/>
      </c>
    </row>
    <row r="229" spans="1:28" s="210" customFormat="1" ht="76.5">
      <c r="A229" s="165"/>
      <c r="B229" s="166"/>
      <c r="C229" s="170"/>
      <c r="D229" s="213"/>
      <c r="E229" s="166"/>
      <c r="F229" s="166"/>
      <c r="G229" s="166"/>
      <c r="H229" s="167"/>
      <c r="I229" s="168"/>
      <c r="J229" s="168"/>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si="30"/>
        <v>0</v>
      </c>
      <c r="AB229" s="211" t="str">
        <f t="shared" si="31"/>
        <v/>
      </c>
    </row>
    <row r="230" spans="1:28" s="210" customFormat="1" ht="114.75">
      <c r="A230" s="165"/>
      <c r="B230" s="166"/>
      <c r="C230" s="170"/>
      <c r="D230" s="213"/>
      <c r="E230" s="166"/>
      <c r="F230" s="166"/>
      <c r="G230" s="166"/>
      <c r="H230" s="167"/>
      <c r="I230" s="168"/>
      <c r="J230" s="168"/>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si="33">IF(AND(C230="Smelter not listed",OR(LEN(D230)=0,LEN(E230)=0)),1,0)</f>
        <v>0</v>
      </c>
      <c r="AB230" s="211" t="str">
        <f t="shared" ref="AB230:AB260" si="34">B230&amp;C230</f>
        <v/>
      </c>
    </row>
    <row r="231" spans="1:28" s="210" customFormat="1" ht="76.5">
      <c r="A231" s="165"/>
      <c r="B231" s="166"/>
      <c r="C231" s="170"/>
      <c r="D231" s="213"/>
      <c r="E231" s="166"/>
      <c r="F231" s="166"/>
      <c r="G231" s="166"/>
      <c r="H231" s="167"/>
      <c r="I231" s="168"/>
      <c r="J231" s="168"/>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si="33"/>
        <v>0</v>
      </c>
      <c r="AB231" s="211" t="str">
        <f t="shared" si="34"/>
        <v/>
      </c>
    </row>
    <row r="232" spans="1:28" s="210" customFormat="1" ht="25.5">
      <c r="A232" s="165"/>
      <c r="B232" s="166"/>
      <c r="C232" s="170"/>
      <c r="D232" s="213"/>
      <c r="E232" s="166"/>
      <c r="F232" s="166"/>
      <c r="G232" s="166"/>
      <c r="H232" s="167"/>
      <c r="I232" s="168"/>
      <c r="J232" s="168"/>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si="33"/>
        <v>0</v>
      </c>
      <c r="AB232" s="211" t="str">
        <f t="shared" si="34"/>
        <v/>
      </c>
    </row>
    <row r="233" spans="1:28" s="210" customFormat="1" ht="114.75">
      <c r="A233" s="165"/>
      <c r="B233" s="166"/>
      <c r="C233" s="170"/>
      <c r="D233" s="213"/>
      <c r="E233" s="166"/>
      <c r="F233" s="166"/>
      <c r="G233" s="166"/>
      <c r="H233" s="167"/>
      <c r="I233" s="168"/>
      <c r="J233" s="168"/>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si="33"/>
        <v>0</v>
      </c>
      <c r="AB233" s="211" t="str">
        <f t="shared" si="34"/>
        <v/>
      </c>
    </row>
    <row r="234" spans="1:28" s="210" customFormat="1" ht="114.75">
      <c r="A234" s="165"/>
      <c r="B234" s="166"/>
      <c r="C234" s="170"/>
      <c r="D234" s="213"/>
      <c r="E234" s="166"/>
      <c r="F234" s="166"/>
      <c r="G234" s="166"/>
      <c r="H234" s="167"/>
      <c r="I234" s="168"/>
      <c r="J234" s="168"/>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si="33"/>
        <v>0</v>
      </c>
      <c r="AB234" s="211" t="str">
        <f t="shared" si="34"/>
        <v/>
      </c>
    </row>
    <row r="235" spans="1:28" s="210" customFormat="1" ht="25.5">
      <c r="A235" s="165"/>
      <c r="B235" s="166"/>
      <c r="C235" s="170"/>
      <c r="D235" s="213"/>
      <c r="E235" s="166"/>
      <c r="F235" s="166"/>
      <c r="G235" s="166"/>
      <c r="H235" s="167"/>
      <c r="I235" s="168"/>
      <c r="J235" s="168"/>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si="33"/>
        <v>0</v>
      </c>
      <c r="AB235" s="211" t="str">
        <f t="shared" si="34"/>
        <v/>
      </c>
    </row>
    <row r="236" spans="1:28" s="210" customFormat="1" ht="51">
      <c r="A236" s="165"/>
      <c r="B236" s="166"/>
      <c r="C236" s="170"/>
      <c r="D236" s="213"/>
      <c r="E236" s="166"/>
      <c r="F236" s="166"/>
      <c r="G236" s="166"/>
      <c r="H236" s="167"/>
      <c r="I236" s="168"/>
      <c r="J236" s="168"/>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si="33"/>
        <v>0</v>
      </c>
      <c r="AB236" s="211" t="str">
        <f t="shared" si="34"/>
        <v/>
      </c>
    </row>
    <row r="237" spans="1:28" s="210" customFormat="1" ht="51">
      <c r="A237" s="165"/>
      <c r="B237" s="166"/>
      <c r="C237" s="170"/>
      <c r="D237" s="213"/>
      <c r="E237" s="166"/>
      <c r="F237" s="166"/>
      <c r="G237" s="166"/>
      <c r="H237" s="167"/>
      <c r="I237" s="168"/>
      <c r="J237" s="168"/>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si="33"/>
        <v>0</v>
      </c>
      <c r="AB237" s="211" t="str">
        <f t="shared" si="34"/>
        <v/>
      </c>
    </row>
    <row r="238" spans="1:28" s="210" customFormat="1" ht="51">
      <c r="A238" s="165"/>
      <c r="B238" s="166"/>
      <c r="C238" s="170"/>
      <c r="D238" s="213"/>
      <c r="E238" s="166"/>
      <c r="F238" s="166"/>
      <c r="G238" s="166"/>
      <c r="H238" s="167"/>
      <c r="I238" s="168"/>
      <c r="J238" s="168"/>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si="33"/>
        <v>0</v>
      </c>
      <c r="AB238" s="211" t="str">
        <f t="shared" si="34"/>
        <v/>
      </c>
    </row>
    <row r="239" spans="1:28" s="210" customFormat="1" ht="63.75">
      <c r="A239" s="165"/>
      <c r="B239" s="166"/>
      <c r="C239" s="170"/>
      <c r="D239" s="213"/>
      <c r="E239" s="166"/>
      <c r="F239" s="166"/>
      <c r="G239" s="166"/>
      <c r="H239" s="167"/>
      <c r="I239" s="168"/>
      <c r="J239" s="168"/>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si="33"/>
        <v>0</v>
      </c>
      <c r="AB239" s="211" t="str">
        <f t="shared" si="34"/>
        <v/>
      </c>
    </row>
    <row r="240" spans="1:28" s="210" customFormat="1" ht="38.25">
      <c r="A240" s="165"/>
      <c r="B240" s="166"/>
      <c r="C240" s="170"/>
      <c r="D240" s="213"/>
      <c r="E240" s="166"/>
      <c r="F240" s="166"/>
      <c r="G240" s="166"/>
      <c r="H240" s="167"/>
      <c r="I240" s="168"/>
      <c r="J240" s="168"/>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si="33"/>
        <v>0</v>
      </c>
      <c r="AB240" s="211" t="str">
        <f t="shared" si="34"/>
        <v/>
      </c>
    </row>
    <row r="241" spans="1:28" s="210" customFormat="1" ht="51">
      <c r="A241" s="165"/>
      <c r="B241" s="166"/>
      <c r="C241" s="170"/>
      <c r="D241" s="213"/>
      <c r="E241" s="166"/>
      <c r="F241" s="166"/>
      <c r="G241" s="166"/>
      <c r="H241" s="167"/>
      <c r="I241" s="168"/>
      <c r="J241" s="168"/>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si="33"/>
        <v>0</v>
      </c>
      <c r="AB241" s="211" t="str">
        <f t="shared" si="34"/>
        <v/>
      </c>
    </row>
    <row r="242" spans="1:28" s="210" customFormat="1" ht="51">
      <c r="A242" s="165"/>
      <c r="B242" s="166"/>
      <c r="C242" s="170"/>
      <c r="D242" s="213"/>
      <c r="E242" s="166"/>
      <c r="F242" s="166"/>
      <c r="G242" s="166"/>
      <c r="H242" s="167"/>
      <c r="I242" s="168"/>
      <c r="J242" s="168"/>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si="33"/>
        <v>0</v>
      </c>
      <c r="AB242" s="211" t="str">
        <f t="shared" si="34"/>
        <v/>
      </c>
    </row>
    <row r="243" spans="1:28" s="210" customFormat="1" ht="89.25">
      <c r="A243" s="165"/>
      <c r="B243" s="166"/>
      <c r="C243" s="170"/>
      <c r="D243" s="213"/>
      <c r="E243" s="166"/>
      <c r="F243" s="166"/>
      <c r="G243" s="166"/>
      <c r="H243" s="167"/>
      <c r="I243" s="168"/>
      <c r="J243" s="168"/>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si="33"/>
        <v>0</v>
      </c>
      <c r="AB243" s="211" t="str">
        <f t="shared" si="34"/>
        <v/>
      </c>
    </row>
    <row r="244" spans="1:28" s="210" customFormat="1" ht="51">
      <c r="A244" s="165"/>
      <c r="B244" s="166"/>
      <c r="C244" s="170"/>
      <c r="D244" s="213"/>
      <c r="E244" s="166"/>
      <c r="F244" s="166"/>
      <c r="G244" s="166"/>
      <c r="H244" s="167"/>
      <c r="I244" s="168"/>
      <c r="J244" s="168"/>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si="33"/>
        <v>0</v>
      </c>
      <c r="AB244" s="211" t="str">
        <f t="shared" si="34"/>
        <v/>
      </c>
    </row>
    <row r="245" spans="1:28" s="210" customFormat="1" ht="114.75">
      <c r="A245" s="165"/>
      <c r="B245" s="166"/>
      <c r="C245" s="170"/>
      <c r="D245" s="213"/>
      <c r="E245" s="166"/>
      <c r="F245" s="166"/>
      <c r="G245" s="166"/>
      <c r="H245" s="167"/>
      <c r="I245" s="168"/>
      <c r="J245" s="168"/>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si="33"/>
        <v>0</v>
      </c>
      <c r="AB245" s="211" t="str">
        <f t="shared" si="34"/>
        <v/>
      </c>
    </row>
    <row r="246" spans="1:28" s="210" customFormat="1" ht="76.5">
      <c r="A246" s="165"/>
      <c r="B246" s="166"/>
      <c r="C246" s="170"/>
      <c r="D246" s="213"/>
      <c r="E246" s="166"/>
      <c r="F246" s="166"/>
      <c r="G246" s="166"/>
      <c r="H246" s="167"/>
      <c r="I246" s="168"/>
      <c r="J246" s="168"/>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si="33"/>
        <v>0</v>
      </c>
      <c r="AB246" s="211" t="str">
        <f t="shared" si="34"/>
        <v/>
      </c>
    </row>
    <row r="247" spans="1:28" s="210" customFormat="1" ht="63.75">
      <c r="A247" s="165"/>
      <c r="B247" s="166"/>
      <c r="C247" s="170"/>
      <c r="D247" s="213"/>
      <c r="E247" s="166"/>
      <c r="F247" s="166"/>
      <c r="G247" s="166"/>
      <c r="H247" s="167"/>
      <c r="I247" s="168"/>
      <c r="J247" s="168"/>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si="33"/>
        <v>0</v>
      </c>
      <c r="AB247" s="211" t="str">
        <f t="shared" si="34"/>
        <v/>
      </c>
    </row>
    <row r="248" spans="1:28" s="210" customFormat="1" ht="76.5">
      <c r="A248" s="165"/>
      <c r="B248" s="166"/>
      <c r="C248" s="170"/>
      <c r="D248" s="213"/>
      <c r="E248" s="166"/>
      <c r="F248" s="166"/>
      <c r="G248" s="166"/>
      <c r="H248" s="167"/>
      <c r="I248" s="168"/>
      <c r="J248" s="168"/>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si="33"/>
        <v>0</v>
      </c>
      <c r="AB248" s="211" t="str">
        <f t="shared" si="34"/>
        <v/>
      </c>
    </row>
    <row r="249" spans="1:28" s="210" customFormat="1" ht="25.5">
      <c r="A249" s="165"/>
      <c r="B249" s="166"/>
      <c r="C249" s="170"/>
      <c r="D249" s="213"/>
      <c r="E249" s="166"/>
      <c r="F249" s="166"/>
      <c r="G249" s="166"/>
      <c r="H249" s="167"/>
      <c r="I249" s="168"/>
      <c r="J249" s="168"/>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si="33"/>
        <v>0</v>
      </c>
      <c r="AB249" s="211" t="str">
        <f t="shared" si="34"/>
        <v/>
      </c>
    </row>
    <row r="250" spans="1:28" s="210" customFormat="1" ht="51">
      <c r="A250" s="165"/>
      <c r="B250" s="166"/>
      <c r="C250" s="170"/>
      <c r="D250" s="213"/>
      <c r="E250" s="166"/>
      <c r="F250" s="166"/>
      <c r="G250" s="166"/>
      <c r="H250" s="167"/>
      <c r="I250" s="168"/>
      <c r="J250" s="168"/>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si="33"/>
        <v>0</v>
      </c>
      <c r="AB250" s="211" t="str">
        <f t="shared" si="34"/>
        <v/>
      </c>
    </row>
    <row r="251" spans="1:28" s="210" customFormat="1" ht="38.25">
      <c r="A251" s="165"/>
      <c r="B251" s="166"/>
      <c r="C251" s="170"/>
      <c r="D251" s="213"/>
      <c r="E251" s="166"/>
      <c r="F251" s="166"/>
      <c r="G251" s="166"/>
      <c r="H251" s="167"/>
      <c r="I251" s="168"/>
      <c r="J251" s="168"/>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si="33"/>
        <v>0</v>
      </c>
      <c r="AB251" s="211" t="str">
        <f t="shared" si="34"/>
        <v/>
      </c>
    </row>
    <row r="252" spans="1:28" s="210" customFormat="1" ht="25.5">
      <c r="A252" s="165"/>
      <c r="B252" s="166"/>
      <c r="C252" s="170"/>
      <c r="D252" s="213"/>
      <c r="E252" s="166"/>
      <c r="F252" s="166"/>
      <c r="G252" s="166"/>
      <c r="H252" s="167"/>
      <c r="I252" s="168"/>
      <c r="J252" s="168"/>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si="33"/>
        <v>0</v>
      </c>
      <c r="AB252" s="211" t="str">
        <f t="shared" si="34"/>
        <v/>
      </c>
    </row>
    <row r="253" spans="1:28" s="210" customFormat="1" ht="38.25">
      <c r="A253" s="165"/>
      <c r="B253" s="166"/>
      <c r="C253" s="170"/>
      <c r="D253" s="213"/>
      <c r="E253" s="166"/>
      <c r="F253" s="166"/>
      <c r="G253" s="166"/>
      <c r="H253" s="167"/>
      <c r="I253" s="168"/>
      <c r="J253" s="168"/>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si="33"/>
        <v>0</v>
      </c>
      <c r="AB253" s="211" t="str">
        <f t="shared" si="34"/>
        <v/>
      </c>
    </row>
    <row r="254" spans="1:28" s="210" customFormat="1" ht="38.25">
      <c r="A254" s="165"/>
      <c r="B254" s="166"/>
      <c r="C254" s="170"/>
      <c r="D254" s="213"/>
      <c r="E254" s="166"/>
      <c r="F254" s="166"/>
      <c r="G254" s="166"/>
      <c r="H254" s="167"/>
      <c r="I254" s="168"/>
      <c r="J254" s="168"/>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si="33"/>
        <v>0</v>
      </c>
      <c r="AB254" s="211" t="str">
        <f t="shared" si="34"/>
        <v/>
      </c>
    </row>
    <row r="255" spans="1:28" s="210" customFormat="1" ht="51">
      <c r="A255" s="165"/>
      <c r="B255" s="166"/>
      <c r="C255" s="170"/>
      <c r="D255" s="213"/>
      <c r="E255" s="166"/>
      <c r="F255" s="166"/>
      <c r="G255" s="166"/>
      <c r="H255" s="167"/>
      <c r="I255" s="168"/>
      <c r="J255" s="168"/>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si="33"/>
        <v>0</v>
      </c>
      <c r="AB255" s="211" t="str">
        <f t="shared" si="34"/>
        <v/>
      </c>
    </row>
    <row r="256" spans="1:28" s="210" customFormat="1" ht="63.75">
      <c r="A256" s="165"/>
      <c r="B256" s="166"/>
      <c r="C256" s="170"/>
      <c r="D256" s="213"/>
      <c r="E256" s="166"/>
      <c r="F256" s="166"/>
      <c r="G256" s="166"/>
      <c r="H256" s="167"/>
      <c r="I256" s="168"/>
      <c r="J256" s="168"/>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si="33"/>
        <v>0</v>
      </c>
      <c r="AB256" s="211" t="str">
        <f t="shared" si="34"/>
        <v/>
      </c>
    </row>
    <row r="257" spans="1:28" s="210" customFormat="1" ht="127.5">
      <c r="A257" s="165"/>
      <c r="B257" s="166"/>
      <c r="C257" s="170"/>
      <c r="D257" s="213"/>
      <c r="E257" s="166"/>
      <c r="F257" s="166"/>
      <c r="G257" s="166"/>
      <c r="H257" s="167"/>
      <c r="I257" s="168"/>
      <c r="J257" s="168"/>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si="33"/>
        <v>0</v>
      </c>
      <c r="AB257" s="211" t="str">
        <f t="shared" si="34"/>
        <v/>
      </c>
    </row>
    <row r="258" spans="1:28" s="210" customFormat="1" ht="63.75">
      <c r="A258" s="165"/>
      <c r="B258" s="166"/>
      <c r="C258" s="170"/>
      <c r="D258" s="213"/>
      <c r="E258" s="166"/>
      <c r="F258" s="166"/>
      <c r="G258" s="166"/>
      <c r="H258" s="167"/>
      <c r="I258" s="168"/>
      <c r="J258" s="168"/>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si="33"/>
        <v>0</v>
      </c>
      <c r="AB258" s="211" t="str">
        <f t="shared" si="34"/>
        <v/>
      </c>
    </row>
    <row r="259" spans="1:28" s="210" customFormat="1" ht="102">
      <c r="A259" s="165"/>
      <c r="B259" s="166"/>
      <c r="C259" s="170"/>
      <c r="D259" s="213"/>
      <c r="E259" s="166"/>
      <c r="F259" s="166"/>
      <c r="G259" s="166"/>
      <c r="H259" s="167"/>
      <c r="I259" s="168"/>
      <c r="J259" s="168"/>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si="33"/>
        <v>0</v>
      </c>
      <c r="AB259" s="211" t="str">
        <f t="shared" si="34"/>
        <v/>
      </c>
    </row>
    <row r="260" spans="1:28" s="210" customFormat="1" ht="51">
      <c r="A260" s="165"/>
      <c r="B260" s="166"/>
      <c r="C260" s="170"/>
      <c r="D260" s="213"/>
      <c r="E260" s="166"/>
      <c r="F260" s="166"/>
      <c r="G260" s="166"/>
      <c r="H260" s="167"/>
      <c r="I260" s="168"/>
      <c r="J260" s="168"/>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si="33"/>
        <v>0</v>
      </c>
      <c r="AB260" s="211" t="str">
        <f t="shared" si="34"/>
        <v/>
      </c>
    </row>
    <row r="261" spans="1:28" s="210" customFormat="1" ht="76.5">
      <c r="A261" s="165"/>
      <c r="B261" s="166"/>
      <c r="C261" s="170"/>
      <c r="D261" s="213"/>
      <c r="E261" s="166"/>
      <c r="F261" s="166"/>
      <c r="G261" s="166"/>
      <c r="H261" s="167"/>
      <c r="I261" s="168"/>
      <c r="J261" s="168"/>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si="36">IF(AND(C261="Smelter not listed",OR(LEN(D261)=0,LEN(E261)=0)),1,0)</f>
        <v>0</v>
      </c>
      <c r="AB261" s="211" t="str">
        <f t="shared" ref="AB261" si="37">B261&amp;C261</f>
        <v/>
      </c>
    </row>
    <row r="262" spans="1:28" s="210" customFormat="1" ht="76.5">
      <c r="A262" s="165"/>
      <c r="B262" s="166"/>
      <c r="C262" s="170"/>
      <c r="D262" s="213"/>
      <c r="E262" s="166"/>
      <c r="F262" s="166"/>
      <c r="G262" s="166"/>
      <c r="H262" s="167"/>
      <c r="I262" s="168"/>
      <c r="J262" s="168"/>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si="39">IF(AND(C262="Smelter not listed",OR(LEN(D262)=0,LEN(E262)=0)),1,0)</f>
        <v>0</v>
      </c>
      <c r="AB262" s="211" t="str">
        <f t="shared" ref="AB262:AB293" si="40">B262&amp;C262</f>
        <v/>
      </c>
    </row>
    <row r="263" spans="1:28" s="210" customFormat="1" ht="25.5">
      <c r="A263" s="165"/>
      <c r="B263" s="166"/>
      <c r="C263" s="170"/>
      <c r="D263" s="213"/>
      <c r="E263" s="166"/>
      <c r="F263" s="166"/>
      <c r="G263" s="166"/>
      <c r="H263" s="167"/>
      <c r="I263" s="168"/>
      <c r="J263" s="168"/>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si="39"/>
        <v>0</v>
      </c>
      <c r="AB263" s="211" t="str">
        <f t="shared" si="40"/>
        <v/>
      </c>
    </row>
    <row r="264" spans="1:28" s="210" customFormat="1" ht="38.25">
      <c r="A264" s="165"/>
      <c r="B264" s="166"/>
      <c r="C264" s="170"/>
      <c r="D264" s="213"/>
      <c r="E264" s="166"/>
      <c r="F264" s="166"/>
      <c r="G264" s="166"/>
      <c r="H264" s="167"/>
      <c r="I264" s="168"/>
      <c r="J264" s="168"/>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si="39"/>
        <v>0</v>
      </c>
      <c r="AB264" s="211" t="str">
        <f t="shared" si="40"/>
        <v/>
      </c>
    </row>
    <row r="265" spans="1:28" s="210" customFormat="1" ht="89.25">
      <c r="A265" s="165"/>
      <c r="B265" s="166"/>
      <c r="C265" s="170"/>
      <c r="D265" s="213"/>
      <c r="E265" s="166"/>
      <c r="F265" s="166"/>
      <c r="G265" s="166"/>
      <c r="H265" s="167"/>
      <c r="I265" s="168"/>
      <c r="J265" s="168"/>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si="39"/>
        <v>0</v>
      </c>
      <c r="AB265" s="211" t="str">
        <f t="shared" si="40"/>
        <v/>
      </c>
    </row>
    <row r="266" spans="1:28" s="210" customFormat="1" ht="38.25">
      <c r="A266" s="165"/>
      <c r="B266" s="166"/>
      <c r="C266" s="170"/>
      <c r="D266" s="213"/>
      <c r="E266" s="166"/>
      <c r="F266" s="166"/>
      <c r="G266" s="166"/>
      <c r="H266" s="167"/>
      <c r="I266" s="168"/>
      <c r="J266" s="168"/>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si="39"/>
        <v>0</v>
      </c>
      <c r="AB266" s="211" t="str">
        <f t="shared" si="40"/>
        <v/>
      </c>
    </row>
    <row r="267" spans="1:28" s="210" customFormat="1" ht="51">
      <c r="A267" s="165"/>
      <c r="B267" s="166"/>
      <c r="C267" s="170"/>
      <c r="D267" s="213"/>
      <c r="E267" s="166"/>
      <c r="F267" s="166"/>
      <c r="G267" s="166"/>
      <c r="H267" s="167"/>
      <c r="I267" s="168"/>
      <c r="J267" s="168"/>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si="39"/>
        <v>0</v>
      </c>
      <c r="AB267" s="211" t="str">
        <f t="shared" si="40"/>
        <v/>
      </c>
    </row>
    <row r="268" spans="1:28" s="210" customFormat="1" ht="63.75">
      <c r="A268" s="165"/>
      <c r="B268" s="166"/>
      <c r="C268" s="170"/>
      <c r="D268" s="213"/>
      <c r="E268" s="166"/>
      <c r="F268" s="166"/>
      <c r="G268" s="166"/>
      <c r="H268" s="167"/>
      <c r="I268" s="168"/>
      <c r="J268" s="168"/>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si="39"/>
        <v>0</v>
      </c>
      <c r="AB268" s="211" t="str">
        <f t="shared" si="40"/>
        <v/>
      </c>
    </row>
    <row r="269" spans="1:28" s="210" customFormat="1" ht="89.25">
      <c r="A269" s="165"/>
      <c r="B269" s="166"/>
      <c r="C269" s="170"/>
      <c r="D269" s="213"/>
      <c r="E269" s="166"/>
      <c r="F269" s="166"/>
      <c r="G269" s="166"/>
      <c r="H269" s="167"/>
      <c r="I269" s="168"/>
      <c r="J269" s="168"/>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si="39"/>
        <v>0</v>
      </c>
      <c r="AB269" s="211" t="str">
        <f t="shared" si="40"/>
        <v/>
      </c>
    </row>
    <row r="270" spans="1:28" s="210" customFormat="1" ht="38.25">
      <c r="A270" s="165"/>
      <c r="B270" s="166"/>
      <c r="C270" s="170"/>
      <c r="D270" s="213"/>
      <c r="E270" s="166"/>
      <c r="F270" s="166"/>
      <c r="G270" s="166"/>
      <c r="H270" s="167"/>
      <c r="I270" s="168"/>
      <c r="J270" s="168"/>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si="39"/>
        <v>0</v>
      </c>
      <c r="AB270" s="211" t="str">
        <f t="shared" si="40"/>
        <v/>
      </c>
    </row>
    <row r="271" spans="1:28" s="210" customFormat="1" ht="102">
      <c r="A271" s="165"/>
      <c r="B271" s="166"/>
      <c r="C271" s="170"/>
      <c r="D271" s="213"/>
      <c r="E271" s="166"/>
      <c r="F271" s="166"/>
      <c r="G271" s="166"/>
      <c r="H271" s="167"/>
      <c r="I271" s="168"/>
      <c r="J271" s="168"/>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si="39"/>
        <v>0</v>
      </c>
      <c r="AB271" s="211" t="str">
        <f t="shared" si="40"/>
        <v/>
      </c>
    </row>
    <row r="272" spans="1:28" s="210" customFormat="1" ht="102">
      <c r="A272" s="165"/>
      <c r="B272" s="166"/>
      <c r="C272" s="170"/>
      <c r="D272" s="213"/>
      <c r="E272" s="166"/>
      <c r="F272" s="166"/>
      <c r="G272" s="166"/>
      <c r="H272" s="167"/>
      <c r="I272" s="168"/>
      <c r="J272" s="168"/>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si="39"/>
        <v>0</v>
      </c>
      <c r="AB272" s="211" t="str">
        <f t="shared" si="40"/>
        <v/>
      </c>
    </row>
    <row r="273" spans="1:28" s="210" customFormat="1" ht="165.75">
      <c r="A273" s="165"/>
      <c r="B273" s="166"/>
      <c r="C273" s="170"/>
      <c r="D273" s="213"/>
      <c r="E273" s="166"/>
      <c r="F273" s="166"/>
      <c r="G273" s="166"/>
      <c r="H273" s="167"/>
      <c r="I273" s="168"/>
      <c r="J273" s="168"/>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si="39"/>
        <v>0</v>
      </c>
      <c r="AB273" s="211" t="str">
        <f t="shared" si="40"/>
        <v/>
      </c>
    </row>
    <row r="274" spans="1:28" s="210" customFormat="1" ht="38.25">
      <c r="A274" s="165"/>
      <c r="B274" s="166"/>
      <c r="C274" s="170"/>
      <c r="D274" s="213"/>
      <c r="E274" s="166"/>
      <c r="F274" s="166"/>
      <c r="G274" s="166"/>
      <c r="H274" s="167"/>
      <c r="I274" s="168"/>
      <c r="J274" s="168"/>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si="39"/>
        <v>0</v>
      </c>
      <c r="AB274" s="211" t="str">
        <f t="shared" si="40"/>
        <v/>
      </c>
    </row>
    <row r="275" spans="1:28" s="210" customFormat="1" ht="63.75">
      <c r="A275" s="165"/>
      <c r="B275" s="166"/>
      <c r="C275" s="170"/>
      <c r="D275" s="213"/>
      <c r="E275" s="166"/>
      <c r="F275" s="166"/>
      <c r="G275" s="166"/>
      <c r="H275" s="167"/>
      <c r="I275" s="168"/>
      <c r="J275" s="168"/>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si="39"/>
        <v>0</v>
      </c>
      <c r="AB275" s="211" t="str">
        <f t="shared" si="40"/>
        <v/>
      </c>
    </row>
    <row r="276" spans="1:28" s="210" customFormat="1" ht="89.25">
      <c r="A276" s="165"/>
      <c r="B276" s="166"/>
      <c r="C276" s="170"/>
      <c r="D276" s="213"/>
      <c r="E276" s="166"/>
      <c r="F276" s="166"/>
      <c r="G276" s="166"/>
      <c r="H276" s="167"/>
      <c r="I276" s="168"/>
      <c r="J276" s="168"/>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si="39"/>
        <v>0</v>
      </c>
      <c r="AB276" s="211" t="str">
        <f t="shared" si="40"/>
        <v/>
      </c>
    </row>
    <row r="277" spans="1:28" s="210" customFormat="1" ht="89.25">
      <c r="A277" s="165"/>
      <c r="B277" s="166"/>
      <c r="C277" s="170"/>
      <c r="D277" s="213"/>
      <c r="E277" s="166"/>
      <c r="F277" s="166"/>
      <c r="G277" s="166"/>
      <c r="H277" s="167"/>
      <c r="I277" s="168"/>
      <c r="J277" s="168"/>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si="39"/>
        <v>0</v>
      </c>
      <c r="AB277" s="211" t="str">
        <f t="shared" si="40"/>
        <v/>
      </c>
    </row>
    <row r="278" spans="1:28" s="210" customFormat="1" ht="51">
      <c r="A278" s="165"/>
      <c r="B278" s="166"/>
      <c r="C278" s="170"/>
      <c r="D278" s="213"/>
      <c r="E278" s="166"/>
      <c r="F278" s="166"/>
      <c r="G278" s="166"/>
      <c r="H278" s="167"/>
      <c r="I278" s="168"/>
      <c r="J278" s="168"/>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si="39"/>
        <v>0</v>
      </c>
      <c r="AB278" s="211" t="str">
        <f t="shared" si="40"/>
        <v/>
      </c>
    </row>
    <row r="279" spans="1:28" s="210" customFormat="1" ht="63.75">
      <c r="A279" s="165"/>
      <c r="B279" s="166"/>
      <c r="C279" s="170"/>
      <c r="D279" s="213"/>
      <c r="E279" s="166"/>
      <c r="F279" s="166"/>
      <c r="G279" s="166"/>
      <c r="H279" s="167"/>
      <c r="I279" s="168"/>
      <c r="J279" s="168"/>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si="39"/>
        <v>0</v>
      </c>
      <c r="AB279" s="211" t="str">
        <f t="shared" si="40"/>
        <v/>
      </c>
    </row>
    <row r="280" spans="1:28" s="210" customFormat="1" ht="38.25">
      <c r="A280" s="165"/>
      <c r="B280" s="166"/>
      <c r="C280" s="170"/>
      <c r="D280" s="213"/>
      <c r="E280" s="166"/>
      <c r="F280" s="166"/>
      <c r="G280" s="166"/>
      <c r="H280" s="167"/>
      <c r="I280" s="168"/>
      <c r="J280" s="168"/>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si="39"/>
        <v>0</v>
      </c>
      <c r="AB280" s="211" t="str">
        <f t="shared" si="40"/>
        <v/>
      </c>
    </row>
    <row r="281" spans="1:28" s="210" customFormat="1" ht="51">
      <c r="A281" s="165"/>
      <c r="B281" s="166"/>
      <c r="C281" s="170"/>
      <c r="D281" s="213"/>
      <c r="E281" s="166"/>
      <c r="F281" s="166"/>
      <c r="G281" s="166"/>
      <c r="H281" s="167"/>
      <c r="I281" s="168"/>
      <c r="J281" s="168"/>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si="39"/>
        <v>0</v>
      </c>
      <c r="AB281" s="211" t="str">
        <f t="shared" si="40"/>
        <v/>
      </c>
    </row>
    <row r="282" spans="1:28" s="210" customFormat="1" ht="51">
      <c r="A282" s="165"/>
      <c r="B282" s="166"/>
      <c r="C282" s="170"/>
      <c r="D282" s="213"/>
      <c r="E282" s="166"/>
      <c r="F282" s="166"/>
      <c r="G282" s="166"/>
      <c r="H282" s="167"/>
      <c r="I282" s="168"/>
      <c r="J282" s="168"/>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si="39"/>
        <v>0</v>
      </c>
      <c r="AB282" s="211" t="str">
        <f t="shared" si="40"/>
        <v/>
      </c>
    </row>
    <row r="283" spans="1:28" s="210" customFormat="1" ht="51">
      <c r="A283" s="165"/>
      <c r="B283" s="166"/>
      <c r="C283" s="170"/>
      <c r="D283" s="213"/>
      <c r="E283" s="166"/>
      <c r="F283" s="166"/>
      <c r="G283" s="166"/>
      <c r="H283" s="167"/>
      <c r="I283" s="168"/>
      <c r="J283" s="168"/>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si="39"/>
        <v>0</v>
      </c>
      <c r="AB283" s="211" t="str">
        <f t="shared" si="40"/>
        <v/>
      </c>
    </row>
    <row r="284" spans="1:28" s="210" customFormat="1" ht="51">
      <c r="A284" s="165"/>
      <c r="B284" s="166"/>
      <c r="C284" s="170"/>
      <c r="D284" s="213"/>
      <c r="E284" s="166"/>
      <c r="F284" s="166"/>
      <c r="G284" s="166"/>
      <c r="H284" s="167"/>
      <c r="I284" s="168"/>
      <c r="J284" s="168"/>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si="39"/>
        <v>0</v>
      </c>
      <c r="AB284" s="211" t="str">
        <f t="shared" si="40"/>
        <v/>
      </c>
    </row>
    <row r="285" spans="1:28" s="210" customFormat="1" ht="38.25">
      <c r="A285" s="165"/>
      <c r="B285" s="166"/>
      <c r="C285" s="170"/>
      <c r="D285" s="213"/>
      <c r="E285" s="166"/>
      <c r="F285" s="166"/>
      <c r="G285" s="166"/>
      <c r="H285" s="167"/>
      <c r="I285" s="168"/>
      <c r="J285" s="168"/>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si="39"/>
        <v>0</v>
      </c>
      <c r="AB285" s="211" t="str">
        <f t="shared" si="40"/>
        <v/>
      </c>
    </row>
    <row r="286" spans="1:28" s="210" customFormat="1" ht="38.25">
      <c r="A286" s="165"/>
      <c r="B286" s="166"/>
      <c r="C286" s="170"/>
      <c r="D286" s="213"/>
      <c r="E286" s="166"/>
      <c r="F286" s="166"/>
      <c r="G286" s="166"/>
      <c r="H286" s="167"/>
      <c r="I286" s="168"/>
      <c r="J286" s="168"/>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si="39"/>
        <v>0</v>
      </c>
      <c r="AB286" s="211" t="str">
        <f t="shared" si="40"/>
        <v/>
      </c>
    </row>
    <row r="287" spans="1:28" s="210" customFormat="1" ht="102">
      <c r="A287" s="165"/>
      <c r="B287" s="166"/>
      <c r="C287" s="170"/>
      <c r="D287" s="213"/>
      <c r="E287" s="166"/>
      <c r="F287" s="166"/>
      <c r="G287" s="166"/>
      <c r="H287" s="167"/>
      <c r="I287" s="168"/>
      <c r="J287" s="168"/>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si="39"/>
        <v>0</v>
      </c>
      <c r="AB287" s="211" t="str">
        <f t="shared" si="40"/>
        <v/>
      </c>
    </row>
    <row r="288" spans="1:28" s="210" customFormat="1" ht="102">
      <c r="A288" s="165"/>
      <c r="B288" s="166"/>
      <c r="C288" s="170"/>
      <c r="D288" s="213"/>
      <c r="E288" s="166"/>
      <c r="F288" s="166"/>
      <c r="G288" s="166"/>
      <c r="H288" s="167"/>
      <c r="I288" s="168"/>
      <c r="J288" s="168"/>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si="39"/>
        <v>0</v>
      </c>
      <c r="AB288" s="211" t="str">
        <f t="shared" si="40"/>
        <v/>
      </c>
    </row>
    <row r="289" spans="1:28" s="210" customFormat="1" ht="63.75">
      <c r="A289" s="165"/>
      <c r="B289" s="166"/>
      <c r="C289" s="170"/>
      <c r="D289" s="213"/>
      <c r="E289" s="166"/>
      <c r="F289" s="166"/>
      <c r="G289" s="166"/>
      <c r="H289" s="167"/>
      <c r="I289" s="168"/>
      <c r="J289" s="168"/>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si="39"/>
        <v>0</v>
      </c>
      <c r="AB289" s="211" t="str">
        <f t="shared" si="40"/>
        <v/>
      </c>
    </row>
    <row r="290" spans="1:28" s="210" customFormat="1" ht="76.5">
      <c r="A290" s="165"/>
      <c r="B290" s="166"/>
      <c r="C290" s="170"/>
      <c r="D290" s="213"/>
      <c r="E290" s="166"/>
      <c r="F290" s="166"/>
      <c r="G290" s="166"/>
      <c r="H290" s="167"/>
      <c r="I290" s="168"/>
      <c r="J290" s="168"/>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si="39"/>
        <v>0</v>
      </c>
      <c r="AB290" s="211" t="str">
        <f t="shared" si="40"/>
        <v/>
      </c>
    </row>
    <row r="291" spans="1:28" s="210" customFormat="1" ht="102">
      <c r="A291" s="165"/>
      <c r="B291" s="166"/>
      <c r="C291" s="170"/>
      <c r="D291" s="213"/>
      <c r="E291" s="166"/>
      <c r="F291" s="166"/>
      <c r="G291" s="166"/>
      <c r="H291" s="167"/>
      <c r="I291" s="168"/>
      <c r="J291" s="168"/>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si="39"/>
        <v>0</v>
      </c>
      <c r="AB291" s="211" t="str">
        <f t="shared" si="40"/>
        <v/>
      </c>
    </row>
    <row r="292" spans="1:28" s="210" customFormat="1" ht="76.5">
      <c r="A292" s="165"/>
      <c r="B292" s="166"/>
      <c r="C292" s="170"/>
      <c r="D292" s="213"/>
      <c r="E292" s="166"/>
      <c r="F292" s="166"/>
      <c r="G292" s="166"/>
      <c r="H292" s="167"/>
      <c r="I292" s="168"/>
      <c r="J292" s="168"/>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si="39"/>
        <v>0</v>
      </c>
      <c r="AB292" s="211" t="str">
        <f t="shared" si="40"/>
        <v/>
      </c>
    </row>
    <row r="293" spans="1:28" s="210" customFormat="1" ht="89.25">
      <c r="A293" s="165"/>
      <c r="B293" s="166"/>
      <c r="C293" s="170"/>
      <c r="D293" s="213"/>
      <c r="E293" s="166"/>
      <c r="F293" s="166"/>
      <c r="G293" s="166"/>
      <c r="H293" s="167"/>
      <c r="I293" s="168"/>
      <c r="J293" s="168"/>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si="39"/>
        <v>0</v>
      </c>
      <c r="AB293" s="211" t="str">
        <f t="shared" si="40"/>
        <v/>
      </c>
    </row>
    <row r="294" spans="1:28" s="210" customFormat="1" ht="89.25">
      <c r="A294" s="165"/>
      <c r="B294" s="166"/>
      <c r="C294" s="170"/>
      <c r="D294" s="213"/>
      <c r="E294" s="166"/>
      <c r="F294" s="166"/>
      <c r="G294" s="166"/>
      <c r="H294" s="167"/>
      <c r="I294" s="168"/>
      <c r="J294" s="168"/>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si="42">IF(AND(C294="Smelter not listed",OR(LEN(D294)=0,LEN(E294)=0)),1,0)</f>
        <v>0</v>
      </c>
      <c r="AB294" s="211" t="str">
        <f t="shared" ref="AB294:AB324" si="43">B294&amp;C294</f>
        <v/>
      </c>
    </row>
    <row r="295" spans="1:28" s="210" customFormat="1" ht="63.75">
      <c r="A295" s="165"/>
      <c r="B295" s="166"/>
      <c r="C295" s="170"/>
      <c r="D295" s="213"/>
      <c r="E295" s="166"/>
      <c r="F295" s="166"/>
      <c r="G295" s="166"/>
      <c r="H295" s="167"/>
      <c r="I295" s="168"/>
      <c r="J295" s="168"/>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si="42"/>
        <v>0</v>
      </c>
      <c r="AB295" s="211" t="str">
        <f t="shared" si="43"/>
        <v/>
      </c>
    </row>
    <row r="296" spans="1:28" s="210" customFormat="1" ht="76.5">
      <c r="A296" s="165"/>
      <c r="B296" s="166"/>
      <c r="C296" s="170"/>
      <c r="D296" s="213"/>
      <c r="E296" s="166"/>
      <c r="F296" s="166"/>
      <c r="G296" s="166"/>
      <c r="H296" s="167"/>
      <c r="I296" s="168"/>
      <c r="J296" s="168"/>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si="42"/>
        <v>0</v>
      </c>
      <c r="AB296" s="211" t="str">
        <f t="shared" si="43"/>
        <v/>
      </c>
    </row>
    <row r="297" spans="1:28" s="210" customFormat="1" ht="63.75">
      <c r="A297" s="165"/>
      <c r="B297" s="166"/>
      <c r="C297" s="170"/>
      <c r="D297" s="213"/>
      <c r="E297" s="166"/>
      <c r="F297" s="166"/>
      <c r="G297" s="166"/>
      <c r="H297" s="167"/>
      <c r="I297" s="168"/>
      <c r="J297" s="168"/>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si="42"/>
        <v>0</v>
      </c>
      <c r="AB297" s="211" t="str">
        <f t="shared" si="43"/>
        <v/>
      </c>
    </row>
    <row r="298" spans="1:28" s="210" customFormat="1" ht="51">
      <c r="A298" s="165"/>
      <c r="B298" s="166"/>
      <c r="C298" s="170"/>
      <c r="D298" s="213"/>
      <c r="E298" s="166"/>
      <c r="F298" s="166"/>
      <c r="G298" s="166"/>
      <c r="H298" s="167"/>
      <c r="I298" s="168"/>
      <c r="J298" s="168"/>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si="42"/>
        <v>0</v>
      </c>
      <c r="AB298" s="211" t="str">
        <f t="shared" si="43"/>
        <v/>
      </c>
    </row>
    <row r="299" spans="1:28" s="210" customFormat="1" ht="153">
      <c r="A299" s="165"/>
      <c r="B299" s="166"/>
      <c r="C299" s="170"/>
      <c r="D299" s="213"/>
      <c r="E299" s="166"/>
      <c r="F299" s="166"/>
      <c r="G299" s="166"/>
      <c r="H299" s="167"/>
      <c r="I299" s="168"/>
      <c r="J299" s="168"/>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si="42"/>
        <v>0</v>
      </c>
      <c r="AB299" s="211" t="str">
        <f t="shared" si="43"/>
        <v/>
      </c>
    </row>
    <row r="300" spans="1:28" s="210" customFormat="1" ht="89.25">
      <c r="A300" s="165"/>
      <c r="B300" s="166"/>
      <c r="C300" s="170"/>
      <c r="D300" s="213"/>
      <c r="E300" s="166"/>
      <c r="F300" s="166"/>
      <c r="G300" s="166"/>
      <c r="H300" s="167"/>
      <c r="I300" s="168"/>
      <c r="J300" s="168"/>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si="42"/>
        <v>0</v>
      </c>
      <c r="AB300" s="211" t="str">
        <f t="shared" si="43"/>
        <v/>
      </c>
    </row>
    <row r="301" spans="1:28" s="210" customFormat="1" ht="89.25">
      <c r="A301" s="165"/>
      <c r="B301" s="166"/>
      <c r="C301" s="170"/>
      <c r="D301" s="213"/>
      <c r="E301" s="166"/>
      <c r="F301" s="166"/>
      <c r="G301" s="166"/>
      <c r="H301" s="167"/>
      <c r="I301" s="168"/>
      <c r="J301" s="168"/>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si="42"/>
        <v>0</v>
      </c>
      <c r="AB301" s="211" t="str">
        <f t="shared" si="43"/>
        <v/>
      </c>
    </row>
    <row r="302" spans="1:28" s="210" customFormat="1" ht="89.25">
      <c r="A302" s="165"/>
      <c r="B302" s="166"/>
      <c r="C302" s="170"/>
      <c r="D302" s="213"/>
      <c r="E302" s="166"/>
      <c r="F302" s="166"/>
      <c r="G302" s="166"/>
      <c r="H302" s="167"/>
      <c r="I302" s="168"/>
      <c r="J302" s="168"/>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si="42"/>
        <v>0</v>
      </c>
      <c r="AB302" s="211" t="str">
        <f t="shared" si="43"/>
        <v/>
      </c>
    </row>
    <row r="303" spans="1:28" s="210" customFormat="1" ht="89.25">
      <c r="A303" s="165"/>
      <c r="B303" s="166"/>
      <c r="C303" s="170"/>
      <c r="D303" s="213"/>
      <c r="E303" s="166"/>
      <c r="F303" s="166"/>
      <c r="G303" s="166"/>
      <c r="H303" s="167"/>
      <c r="I303" s="168"/>
      <c r="J303" s="168"/>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si="42"/>
        <v>0</v>
      </c>
      <c r="AB303" s="211" t="str">
        <f t="shared" si="43"/>
        <v/>
      </c>
    </row>
    <row r="304" spans="1:28" s="210" customFormat="1" ht="38.25">
      <c r="A304" s="165"/>
      <c r="B304" s="166"/>
      <c r="C304" s="170"/>
      <c r="D304" s="213"/>
      <c r="E304" s="166"/>
      <c r="F304" s="166"/>
      <c r="G304" s="166"/>
      <c r="H304" s="167"/>
      <c r="I304" s="168"/>
      <c r="J304" s="168"/>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si="42"/>
        <v>0</v>
      </c>
      <c r="AB304" s="211" t="str">
        <f t="shared" si="43"/>
        <v/>
      </c>
    </row>
    <row r="305" spans="1:28" s="210" customFormat="1" ht="38.25">
      <c r="A305" s="165"/>
      <c r="B305" s="166"/>
      <c r="C305" s="170"/>
      <c r="D305" s="213"/>
      <c r="E305" s="166"/>
      <c r="F305" s="166"/>
      <c r="G305" s="166"/>
      <c r="H305" s="167"/>
      <c r="I305" s="168"/>
      <c r="J305" s="168"/>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si="42"/>
        <v>0</v>
      </c>
      <c r="AB305" s="211" t="str">
        <f t="shared" si="43"/>
        <v/>
      </c>
    </row>
    <row r="306" spans="1:28" s="210" customFormat="1" ht="38.25">
      <c r="A306" s="165"/>
      <c r="B306" s="166"/>
      <c r="C306" s="170"/>
      <c r="D306" s="213"/>
      <c r="E306" s="166"/>
      <c r="F306" s="166"/>
      <c r="G306" s="166"/>
      <c r="H306" s="167"/>
      <c r="I306" s="168"/>
      <c r="J306" s="168"/>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si="42"/>
        <v>0</v>
      </c>
      <c r="AB306" s="211" t="str">
        <f t="shared" si="43"/>
        <v/>
      </c>
    </row>
    <row r="307" spans="1:28" s="210" customFormat="1" ht="51">
      <c r="A307" s="165"/>
      <c r="B307" s="166"/>
      <c r="C307" s="170"/>
      <c r="D307" s="213"/>
      <c r="E307" s="166"/>
      <c r="F307" s="166"/>
      <c r="G307" s="166"/>
      <c r="H307" s="167"/>
      <c r="I307" s="168"/>
      <c r="J307" s="168"/>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si="42"/>
        <v>0</v>
      </c>
      <c r="AB307" s="211" t="str">
        <f t="shared" si="43"/>
        <v/>
      </c>
    </row>
    <row r="308" spans="1:28" s="210" customFormat="1" ht="89.25">
      <c r="A308" s="165"/>
      <c r="B308" s="166"/>
      <c r="C308" s="170"/>
      <c r="D308" s="213"/>
      <c r="E308" s="166"/>
      <c r="F308" s="166"/>
      <c r="G308" s="166"/>
      <c r="H308" s="167"/>
      <c r="I308" s="168"/>
      <c r="J308" s="168"/>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si="42"/>
        <v>0</v>
      </c>
      <c r="AB308" s="211" t="str">
        <f t="shared" si="43"/>
        <v/>
      </c>
    </row>
    <row r="309" spans="1:28" s="210" customFormat="1" ht="102">
      <c r="A309" s="165"/>
      <c r="B309" s="166"/>
      <c r="C309" s="170"/>
      <c r="D309" s="213"/>
      <c r="E309" s="166"/>
      <c r="F309" s="166"/>
      <c r="G309" s="166"/>
      <c r="H309" s="167"/>
      <c r="I309" s="168"/>
      <c r="J309" s="168"/>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si="42"/>
        <v>0</v>
      </c>
      <c r="AB309" s="211" t="str">
        <f t="shared" si="43"/>
        <v/>
      </c>
    </row>
    <row r="310" spans="1:28" s="210" customFormat="1" ht="76.5">
      <c r="A310" s="165"/>
      <c r="B310" s="166"/>
      <c r="C310" s="170"/>
      <c r="D310" s="213"/>
      <c r="E310" s="166"/>
      <c r="F310" s="166"/>
      <c r="G310" s="166"/>
      <c r="H310" s="167"/>
      <c r="I310" s="168"/>
      <c r="J310" s="168"/>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si="42"/>
        <v>0</v>
      </c>
      <c r="AB310" s="211" t="str">
        <f t="shared" si="43"/>
        <v/>
      </c>
    </row>
    <row r="311" spans="1:28" s="210" customFormat="1" ht="38.25">
      <c r="A311" s="165"/>
      <c r="B311" s="166"/>
      <c r="C311" s="170"/>
      <c r="D311" s="213"/>
      <c r="E311" s="166"/>
      <c r="F311" s="166"/>
      <c r="G311" s="166"/>
      <c r="H311" s="167"/>
      <c r="I311" s="168"/>
      <c r="J311" s="168"/>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si="42"/>
        <v>0</v>
      </c>
      <c r="AB311" s="211" t="str">
        <f t="shared" si="43"/>
        <v/>
      </c>
    </row>
    <row r="312" spans="1:28" s="210" customFormat="1" ht="51">
      <c r="A312" s="165"/>
      <c r="B312" s="166"/>
      <c r="C312" s="170"/>
      <c r="D312" s="213"/>
      <c r="E312" s="166"/>
      <c r="F312" s="166"/>
      <c r="G312" s="166"/>
      <c r="H312" s="167"/>
      <c r="I312" s="168"/>
      <c r="J312" s="168"/>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si="42"/>
        <v>0</v>
      </c>
      <c r="AB312" s="211" t="str">
        <f t="shared" si="43"/>
        <v/>
      </c>
    </row>
    <row r="313" spans="1:28" s="210" customFormat="1" ht="51">
      <c r="A313" s="165"/>
      <c r="B313" s="166"/>
      <c r="C313" s="170"/>
      <c r="D313" s="213"/>
      <c r="E313" s="166"/>
      <c r="F313" s="166"/>
      <c r="G313" s="166"/>
      <c r="H313" s="167"/>
      <c r="I313" s="168"/>
      <c r="J313" s="168"/>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si="42"/>
        <v>0</v>
      </c>
      <c r="AB313" s="211" t="str">
        <f t="shared" si="43"/>
        <v/>
      </c>
    </row>
    <row r="314" spans="1:28" s="210" customFormat="1" ht="38.25">
      <c r="A314" s="165"/>
      <c r="B314" s="166"/>
      <c r="C314" s="170"/>
      <c r="D314" s="213"/>
      <c r="E314" s="166"/>
      <c r="F314" s="166"/>
      <c r="G314" s="166"/>
      <c r="H314" s="167"/>
      <c r="I314" s="168"/>
      <c r="J314" s="168"/>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si="42"/>
        <v>0</v>
      </c>
      <c r="AB314" s="211" t="str">
        <f t="shared" si="43"/>
        <v/>
      </c>
    </row>
    <row r="315" spans="1:28" s="210" customFormat="1" ht="76.5">
      <c r="A315" s="165"/>
      <c r="B315" s="166"/>
      <c r="C315" s="170"/>
      <c r="D315" s="213"/>
      <c r="E315" s="166"/>
      <c r="F315" s="166"/>
      <c r="G315" s="166"/>
      <c r="H315" s="167"/>
      <c r="I315" s="168"/>
      <c r="J315" s="168"/>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si="42"/>
        <v>0</v>
      </c>
      <c r="AB315" s="211" t="str">
        <f t="shared" si="43"/>
        <v/>
      </c>
    </row>
    <row r="316" spans="1:28" s="210" customFormat="1" ht="102">
      <c r="A316" s="165"/>
      <c r="B316" s="166"/>
      <c r="C316" s="170"/>
      <c r="D316" s="213"/>
      <c r="E316" s="166"/>
      <c r="F316" s="166"/>
      <c r="G316" s="166"/>
      <c r="H316" s="167"/>
      <c r="I316" s="168"/>
      <c r="J316" s="168"/>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si="42"/>
        <v>0</v>
      </c>
      <c r="AB316" s="211" t="str">
        <f t="shared" si="43"/>
        <v/>
      </c>
    </row>
    <row r="317" spans="1:28" s="210" customFormat="1" ht="51">
      <c r="A317" s="165"/>
      <c r="B317" s="166"/>
      <c r="C317" s="170"/>
      <c r="D317" s="213"/>
      <c r="E317" s="166"/>
      <c r="F317" s="166"/>
      <c r="G317" s="166"/>
      <c r="H317" s="167"/>
      <c r="I317" s="168"/>
      <c r="J317" s="168"/>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si="42"/>
        <v>0</v>
      </c>
      <c r="AB317" s="211" t="str">
        <f t="shared" si="43"/>
        <v/>
      </c>
    </row>
    <row r="318" spans="1:28" s="210" customFormat="1" ht="63.75">
      <c r="A318" s="165"/>
      <c r="B318" s="166"/>
      <c r="C318" s="170"/>
      <c r="D318" s="213"/>
      <c r="E318" s="166"/>
      <c r="F318" s="166"/>
      <c r="G318" s="166"/>
      <c r="H318" s="167"/>
      <c r="I318" s="168"/>
      <c r="J318" s="168"/>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si="42"/>
        <v>0</v>
      </c>
      <c r="AB318" s="211" t="str">
        <f t="shared" si="43"/>
        <v/>
      </c>
    </row>
    <row r="319" spans="1:28" s="210" customFormat="1" ht="51">
      <c r="A319" s="165"/>
      <c r="B319" s="166"/>
      <c r="C319" s="170"/>
      <c r="D319" s="213"/>
      <c r="E319" s="166"/>
      <c r="F319" s="166"/>
      <c r="G319" s="166"/>
      <c r="H319" s="167"/>
      <c r="I319" s="168"/>
      <c r="J319" s="168"/>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si="42"/>
        <v>0</v>
      </c>
      <c r="AB319" s="211" t="str">
        <f t="shared" si="43"/>
        <v/>
      </c>
    </row>
    <row r="320" spans="1:28" s="210" customFormat="1" ht="20.25">
      <c r="A320" s="165"/>
      <c r="B320" s="166"/>
      <c r="C320" s="170"/>
      <c r="D320" s="213"/>
      <c r="E320" s="166"/>
      <c r="F320" s="166"/>
      <c r="G320" s="166"/>
      <c r="H320" s="167"/>
      <c r="I320" s="168"/>
      <c r="J320" s="168"/>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si="42"/>
        <v>0</v>
      </c>
      <c r="AB320" s="211" t="str">
        <f t="shared" si="43"/>
        <v/>
      </c>
    </row>
    <row r="321" spans="1:28" s="210" customFormat="1" ht="20.25">
      <c r="A321" s="165"/>
      <c r="B321" s="166"/>
      <c r="C321" s="170"/>
      <c r="D321" s="213"/>
      <c r="E321" s="166"/>
      <c r="F321" s="166"/>
      <c r="G321" s="166"/>
      <c r="H321" s="167"/>
      <c r="I321" s="168"/>
      <c r="J321" s="168"/>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si="42"/>
        <v>0</v>
      </c>
      <c r="AB321" s="211" t="str">
        <f t="shared" si="43"/>
        <v/>
      </c>
    </row>
    <row r="322" spans="1:28" s="210" customFormat="1" ht="20.25">
      <c r="A322" s="165"/>
      <c r="B322" s="166"/>
      <c r="C322" s="170"/>
      <c r="D322" s="213"/>
      <c r="E322" s="166"/>
      <c r="F322" s="166"/>
      <c r="G322" s="166"/>
      <c r="H322" s="167"/>
      <c r="I322" s="168"/>
      <c r="J322" s="168"/>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si="42"/>
        <v>0</v>
      </c>
      <c r="AB322" s="211" t="str">
        <f t="shared" si="43"/>
        <v/>
      </c>
    </row>
    <row r="323" spans="1:28" s="210" customFormat="1" ht="20.25">
      <c r="A323" s="165"/>
      <c r="B323" s="166"/>
      <c r="C323" s="170"/>
      <c r="D323" s="213"/>
      <c r="E323" s="166"/>
      <c r="F323" s="166"/>
      <c r="G323" s="166"/>
      <c r="H323" s="167"/>
      <c r="I323" s="168"/>
      <c r="J323" s="168"/>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si="42"/>
        <v>0</v>
      </c>
      <c r="AB323" s="211" t="str">
        <f t="shared" si="43"/>
        <v/>
      </c>
    </row>
    <row r="324" spans="1:28" s="210" customFormat="1" ht="20.25">
      <c r="A324" s="165"/>
      <c r="B324" s="166"/>
      <c r="C324" s="170"/>
      <c r="D324" s="213"/>
      <c r="E324" s="166"/>
      <c r="F324" s="166"/>
      <c r="G324" s="166"/>
      <c r="H324" s="167"/>
      <c r="I324" s="168"/>
      <c r="J324" s="168"/>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si="42"/>
        <v>0</v>
      </c>
      <c r="AB324" s="211" t="str">
        <f t="shared" si="43"/>
        <v/>
      </c>
    </row>
    <row r="325" spans="1:28" s="210" customFormat="1" ht="20.25">
      <c r="A325" s="165"/>
      <c r="B325" s="166"/>
      <c r="C325" s="170"/>
      <c r="D325" s="213"/>
      <c r="E325" s="166"/>
      <c r="F325" s="166"/>
      <c r="G325" s="166"/>
      <c r="H325" s="167"/>
      <c r="I325" s="168"/>
      <c r="J325" s="168"/>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si="45">IF(AND(C325="Smelter not listed",OR(LEN(D325)=0,LEN(E325)=0)),1,0)</f>
        <v>0</v>
      </c>
      <c r="AB325" s="211" t="str">
        <f t="shared" ref="AB325" si="46">B325&amp;C325</f>
        <v/>
      </c>
    </row>
    <row r="326" spans="1:28" s="210" customFormat="1" ht="20.25">
      <c r="A326" s="165"/>
      <c r="B326" s="166"/>
      <c r="C326" s="170"/>
      <c r="D326" s="213"/>
      <c r="E326" s="166"/>
      <c r="F326" s="166"/>
      <c r="G326" s="166"/>
      <c r="H326" s="167"/>
      <c r="I326" s="168"/>
      <c r="J326" s="168"/>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C4DCC46-8617-45B3-92A2-F02F8BC95AA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GlobTek,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Power Supplies, Power Cords, Battery Packs, Chargers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Bess Hei Globtek Dox request Group</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doxrequest@globtek.us</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+1 201-784-1000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Dave Duff</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duffd@globtek.us</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46155</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http://www.globtek.us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Dave D. djd Duff</cp:lastModifiedBy>
  <cp:lastPrinted>2015-04-21T20:47:43Z</cp:lastPrinted>
  <dcterms:created xsi:type="dcterms:W3CDTF">2010-06-21T21:00:23Z</dcterms:created>
  <dcterms:modified xsi:type="dcterms:W3CDTF">2026-05-13T16:49:55Z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